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CSAERPAPI\wwwroot\assets\templates\samples\"/>
    </mc:Choice>
  </mc:AlternateContent>
  <xr:revisionPtr revIDLastSave="0" documentId="13_ncr:1_{D44EEA5B-992B-41DB-891F-13E04FF0D79A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UKSelfEmployed_FULL" sheetId="6" r:id="rId1"/>
    <sheet name="Detailed Summary" sheetId="15" r:id="rId2"/>
    <sheet name="2026-27 Digital Records" sheetId="14" r:id="rId3"/>
    <sheet name="UKFHLProperty" sheetId="1" state="hidden" r:id="rId4"/>
    <sheet name="UKNonFHLProperty" sheetId="9" state="hidden" r:id="rId5"/>
    <sheet name="ForeignFHLProperty" sheetId="4" state="hidden" r:id="rId6"/>
    <sheet name="ForeignNonFHLProperty" sheetId="10" state="hidden" r:id="rId7"/>
    <sheet name="Sheet2" sheetId="2" state="hidden" r:id="rId8"/>
    <sheet name="Sheet3" sheetId="7" state="hidden" r:id="rId9"/>
  </sheets>
  <definedNames>
    <definedName name="_xlnm._FilterDatabase" localSheetId="0" hidden="1">UKSelfEmployed_FULL!$A$1:$L$35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6" l="1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E23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3" i="15"/>
  <c r="D23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3" i="15"/>
  <c r="C23" i="15"/>
  <c r="C21" i="15"/>
  <c r="C20" i="15"/>
  <c r="C19" i="15"/>
  <c r="C18" i="15"/>
  <c r="B18" i="15"/>
  <c r="C17" i="15"/>
  <c r="C16" i="15"/>
  <c r="C15" i="15"/>
  <c r="C14" i="15"/>
  <c r="C13" i="15"/>
  <c r="C12" i="15"/>
  <c r="C11" i="15"/>
  <c r="C10" i="15"/>
  <c r="C9" i="15"/>
  <c r="C8" i="15"/>
  <c r="C7" i="15"/>
  <c r="C3" i="15"/>
  <c r="B23" i="15"/>
  <c r="B21" i="15"/>
  <c r="B20" i="15"/>
  <c r="B19" i="15"/>
  <c r="B17" i="15"/>
  <c r="B16" i="15"/>
  <c r="B15" i="15"/>
  <c r="B14" i="15"/>
  <c r="B13" i="15"/>
  <c r="B12" i="15"/>
  <c r="B11" i="15"/>
  <c r="B10" i="15"/>
  <c r="B9" i="15"/>
  <c r="B8" i="15"/>
  <c r="B7" i="15"/>
  <c r="B3" i="15"/>
  <c r="E25" i="15" l="1"/>
  <c r="D25" i="15"/>
  <c r="C25" i="15"/>
  <c r="B25" i="15"/>
</calcChain>
</file>

<file path=xl/sharedStrings.xml><?xml version="1.0" encoding="utf-8"?>
<sst xmlns="http://schemas.openxmlformats.org/spreadsheetml/2006/main" count="975" uniqueCount="234">
  <si>
    <t>ID</t>
  </si>
  <si>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</si>
  <si>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</si>
  <si>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</si>
  <si>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</si>
  <si>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</si>
  <si>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</si>
  <si>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</si>
  <si>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</si>
  <si>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</si>
  <si>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advertisingcosts</t>
  </si>
  <si>
    <t>NULL</t>
  </si>
  <si>
    <t>UKSEMP_advertcost</t>
  </si>
  <si>
    <t>Advertising Costs</t>
  </si>
  <si>
    <t>businessentertainedcosts</t>
  </si>
  <si>
    <t>UKSEMP_busentertain</t>
  </si>
  <si>
    <t>Business Entertainment Costs</t>
  </si>
  <si>
    <t>carvantravelexpenses</t>
  </si>
  <si>
    <t>UKSEMP_carvantravel</t>
  </si>
  <si>
    <t>Car Van Travel Expenses</t>
  </si>
  <si>
    <t>costofgoods</t>
  </si>
  <si>
    <t>UKSEMP_costofgoods</t>
  </si>
  <si>
    <t>Cost of Goods</t>
  </si>
  <si>
    <t>depreciation</t>
  </si>
  <si>
    <t>UKSEMP_depreciation</t>
  </si>
  <si>
    <t>Depreciation</t>
  </si>
  <si>
    <t>financecharges</t>
  </si>
  <si>
    <t>UKSEMP_financecharges</t>
  </si>
  <si>
    <t>Finance Charges</t>
  </si>
  <si>
    <t>interestonbankotherloans</t>
  </si>
  <si>
    <t>UKSEMP_interestonbank</t>
  </si>
  <si>
    <t>Interest on Bank and other Loans</t>
  </si>
  <si>
    <t>irrecoverabledebts</t>
  </si>
  <si>
    <t>UKSEMP_irrecdebts</t>
  </si>
  <si>
    <t>Irrecoverable Debts</t>
  </si>
  <si>
    <t>admincosts</t>
  </si>
  <si>
    <t>UKSEMP_admincost</t>
  </si>
  <si>
    <t>Maintenance Costs</t>
  </si>
  <si>
    <t>Other</t>
  </si>
  <si>
    <t>UKSEMP_Other</t>
  </si>
  <si>
    <t>otherexpenses</t>
  </si>
  <si>
    <t>UKSEMP_otherexpenses</t>
  </si>
  <si>
    <t>Other Expenses</t>
  </si>
  <si>
    <t>paymentstosubcnotractors</t>
  </si>
  <si>
    <t>UKSEMP_pmtcontrcator</t>
  </si>
  <si>
    <t>Payments to Subcontractors</t>
  </si>
  <si>
    <t>premisesrunningcosts</t>
  </si>
  <si>
    <t>UKSEMP_premisescost</t>
  </si>
  <si>
    <t>Premises Running Costs</t>
  </si>
  <si>
    <t>professionalfees</t>
  </si>
  <si>
    <t>UKSEMP_professionalfees</t>
  </si>
  <si>
    <t>Professional Fees</t>
  </si>
  <si>
    <t>TurnOver</t>
  </si>
  <si>
    <t>UKSEMP_TurnOver</t>
  </si>
  <si>
    <t>Turn Over</t>
  </si>
  <si>
    <t>wagesandstaffcosts</t>
  </si>
  <si>
    <t>UKSEMP_wagesstaff</t>
  </si>
  <si>
    <t>Wages and Staff Costs</t>
  </si>
  <si>
    <t>Code</t>
  </si>
  <si>
    <t>Description</t>
  </si>
  <si>
    <t>self-employment</t>
  </si>
  <si>
    <t>Self-Employed : End of Period Statement Process</t>
  </si>
  <si>
    <t>UKFHLProperty</t>
  </si>
  <si>
    <t>UK-FHL Property : End of Period Statement Process</t>
  </si>
  <si>
    <t>UKNonFHLProperty</t>
  </si>
  <si>
    <t>UK-Non-FHL Property : End of Period Statement Process</t>
  </si>
  <si>
    <t>ForeignFHLProperty</t>
  </si>
  <si>
    <t>Foreign-FHL Property : End of Period Statement Process</t>
  </si>
  <si>
    <t>ForeignNonFHLProperty</t>
  </si>
  <si>
    <t>Foreign-Non-FHL-Property  Non Furnished: End of Period Statement Process</t>
  </si>
  <si>
    <t>ChartofAccountType</t>
  </si>
  <si>
    <t>Long</t>
  </si>
  <si>
    <t>Self-Employment</t>
  </si>
  <si>
    <t>Business Source Adjustable Summary (MTD) (7.0)</t>
  </si>
  <si>
    <t>https://developer.service.hmrc.gov.uk/api-documentation/docs/api/service/self-assessment-bsas-api/7.0/oas/page#tag/Self-employment-business/paths/~1individuals~1self-assessment~1adjustable-summary~1%7Bnino%7D~1self-employment~1%7BcalculationId%7D~1adjust~1%7BtaxYear%7D/post</t>
  </si>
  <si>
    <t>otherPropertyIncome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</si>
  <si>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</si>
  <si>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</si>
  <si>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</si>
  <si>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</si>
  <si>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</si>
  <si>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</si>
  <si>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</si>
  <si>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</si>
  <si>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</si>
  <si>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</si>
  <si>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</si>
  <si>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</si>
  <si>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</si>
  <si>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</si>
  <si>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</si>
  <si>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</si>
  <si>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</si>
  <si>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</si>
  <si>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</si>
  <si>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</si>
  <si>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</si>
  <si>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UKNonFHL_travelCosts</t>
  </si>
  <si>
    <t>UKNonFHL_costOfServices</t>
  </si>
  <si>
    <t>UKNonFHL_financialCosts</t>
  </si>
  <si>
    <t>UKNonFHL_repairsAndMaintenance</t>
  </si>
  <si>
    <t>UKNonFHL_residentialFinancialCost</t>
  </si>
  <si>
    <t>UKNonFHL_premisescost</t>
  </si>
  <si>
    <t>UKNonFHL_professionalfees</t>
  </si>
  <si>
    <t>UKNonFHL_premiumsOfLeaseGrant</t>
  </si>
  <si>
    <t>UKNonFHL_reversePremiums</t>
  </si>
  <si>
    <t>ForeignFHL_travelCosts</t>
  </si>
  <si>
    <t>ForeignFHL_costOfServices</t>
  </si>
  <si>
    <t>ForeignFHL_financialCosts</t>
  </si>
  <si>
    <t>ForeignFHL_repairsAndMaintenance</t>
  </si>
  <si>
    <t>ForeignFHL_premisescost</t>
  </si>
  <si>
    <t>ForeignFHL_professionalfees</t>
  </si>
  <si>
    <t>Expenses</t>
  </si>
  <si>
    <t>Income</t>
  </si>
  <si>
    <t>amount</t>
  </si>
  <si>
    <t>transactionType</t>
  </si>
  <si>
    <t>ourDescription</t>
  </si>
  <si>
    <t>IsDisallowable</t>
  </si>
  <si>
    <t>ForeignNonFHL_travelCosts</t>
  </si>
  <si>
    <t>ForeignNonFHL_costOfServices</t>
  </si>
  <si>
    <t>ForeignNonFHL_financialCosts</t>
  </si>
  <si>
    <t>ForeignNonFHL_repairsAndMaintenance</t>
  </si>
  <si>
    <t>ForeignNonFHL_otherexpenses</t>
  </si>
  <si>
    <t>ForeignNonFHL_premisescost</t>
  </si>
  <si>
    <t>ForeignNonFHL_professionalfees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</si>
  <si>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</si>
  <si>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</si>
  <si>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</si>
  <si>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</si>
  <si>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</si>
  <si>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</si>
  <si>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</si>
  <si>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</si>
  <si>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</si>
  <si>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</si>
  <si>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</si>
  <si>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</si>
  <si>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</si>
  <si>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</si>
  <si>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TransactionType</t>
  </si>
  <si>
    <t>UKNonFHL_other</t>
  </si>
  <si>
    <t>residentialFinancialCostCarriedForward</t>
  </si>
  <si>
    <t>UKNonFHL_residentialFinancialCostCarriedForward</t>
  </si>
  <si>
    <t>Residential Financial Cost Carried Forward</t>
  </si>
  <si>
    <t>UKNonFHL_periodAmount</t>
  </si>
  <si>
    <t>otherIncome</t>
  </si>
  <si>
    <t>UKNonFHL_otherIncome</t>
  </si>
  <si>
    <t>incomeRentAmount</t>
  </si>
  <si>
    <t>ForeignFHL_incomeRentAmount</t>
  </si>
  <si>
    <t>Income Rent Amount</t>
  </si>
  <si>
    <t>ForeignFHL_other</t>
  </si>
  <si>
    <t>ForeignNonFHL_residentialFinancialCost</t>
  </si>
  <si>
    <t>Amount</t>
  </si>
  <si>
    <t>broughtFwdResidentialFinancialCost</t>
  </si>
  <si>
    <t>ForeignNonFHL_broughtFwdResidentialFinancialCost</t>
  </si>
  <si>
    <t>Rent Income Rent Amount</t>
  </si>
  <si>
    <t>ForeignNonFHL_rentIncomeAmount</t>
  </si>
  <si>
    <t>rentIncomeAmount</t>
  </si>
  <si>
    <t>ForeignNonFHL_otherIncome</t>
  </si>
  <si>
    <t>foreignTaxPaidOrDeducted</t>
  </si>
  <si>
    <t>UKFHL_foreignTaxPaidOrDeducted</t>
  </si>
  <si>
    <t>Foreign Tax Piad or Deducted</t>
  </si>
  <si>
    <t>specialWithholdingTaxOrUkTaxPaid</t>
  </si>
  <si>
    <t>UKFHL_specialWithholdingTaxOrUkTaxPaid</t>
  </si>
  <si>
    <t>Special Withholding Tax Or Uk Tax Paid</t>
  </si>
  <si>
    <t>ParentTypeOFBusiness</t>
  </si>
  <si>
    <t>uk-property</t>
  </si>
  <si>
    <t>foreign-property</t>
  </si>
  <si>
    <t>Admin Costs</t>
  </si>
  <si>
    <t>maintenanceCosts</t>
  </si>
  <si>
    <t>UKSEMP_maintenanceCosts</t>
  </si>
  <si>
    <t>Mobile phone bill</t>
  </si>
  <si>
    <t>Expense</t>
  </si>
  <si>
    <t>Facebook ads</t>
  </si>
  <si>
    <t>Fuel – van</t>
  </si>
  <si>
    <t>Lawn mowing – Smith (monthly visit)</t>
  </si>
  <si>
    <t>Compost &amp; topsoil</t>
  </si>
  <si>
    <t>Cost of goods</t>
  </si>
  <si>
    <t>Hedge trimming – Jones</t>
  </si>
  <si>
    <t>Replacement strimmer head</t>
  </si>
  <si>
    <t>Accounting software</t>
  </si>
  <si>
    <t>Van wash</t>
  </si>
  <si>
    <t>Garden clearance – Patel</t>
  </si>
  <si>
    <t>Casual labourer – day rate</t>
  </si>
  <si>
    <t>Garden plants for client job</t>
  </si>
  <si>
    <t>Business cards printing</t>
  </si>
  <si>
    <t>Van insurance (monthly)</t>
  </si>
  <si>
    <t>Landscaping deposit – new patio</t>
  </si>
  <si>
    <t>Subcontract landscaper</t>
  </si>
  <si>
    <t>Safety gloves &amp; goggles</t>
  </si>
  <si>
    <t>Regular maintenance contract – April</t>
  </si>
  <si>
    <t>Accountant – quarterly review</t>
  </si>
  <si>
    <t>Weekly garden maintenance – portfolio (July)</t>
  </si>
  <si>
    <t>Hedge reduction &amp; disposal</t>
  </si>
  <si>
    <t>Turf &amp; soil delivery</t>
  </si>
  <si>
    <t>Patio installation – stage payment</t>
  </si>
  <si>
    <t>Public liability insurance (monthly)</t>
  </si>
  <si>
    <t>Weekly garden maintenance – portfolio (Aug)</t>
  </si>
  <si>
    <t>Tree pruning – residential</t>
  </si>
  <si>
    <t>Seasonal plants &amp; mulch</t>
  </si>
  <si>
    <t>Lawn renovation project</t>
  </si>
  <si>
    <t>Weekly garden maintenance – portfolio (Sep)</t>
  </si>
  <si>
    <t>Garden redesign – phase 1</t>
  </si>
  <si>
    <t>Subcontract labour (hard landscaping)</t>
  </si>
  <si>
    <t>Weekly garden maintenance – portfolio (Oct)</t>
  </si>
  <si>
    <t>Leaf clearance – multiple properties</t>
  </si>
  <si>
    <t>Autumn planting project</t>
  </si>
  <si>
    <t>Weekly garden maintenance – portfolio (Nov)</t>
  </si>
  <si>
    <t>Tool servicing &amp; blade sharpening</t>
  </si>
  <si>
    <t>Commercial grounds maintenance (monthly)</t>
  </si>
  <si>
    <t>Weekly garden maintenance – portfolio (Dec)</t>
  </si>
  <si>
    <t>Winter tidy &amp; pruning</t>
  </si>
  <si>
    <t>Weekly garden maintenance – portfolio (Jan)</t>
  </si>
  <si>
    <t>Commercial contract – winter maintenance</t>
  </si>
  <si>
    <t>Protective winter workwear</t>
  </si>
  <si>
    <t>Weekly garden maintenance – portfolio (Feb)</t>
  </si>
  <si>
    <t>Hard landscaping – retaining beds</t>
  </si>
  <si>
    <t>Weekly garden maintenance – portfolio (Mar)</t>
  </si>
  <si>
    <t>Spring prep – large estate</t>
  </si>
  <si>
    <t>Garden overhaul – full redesign</t>
  </si>
  <si>
    <t>Amount (£)</t>
  </si>
  <si>
    <t>Category</t>
  </si>
  <si>
    <t>Type</t>
  </si>
  <si>
    <t>Date</t>
  </si>
  <si>
    <t>Cumulative</t>
  </si>
  <si>
    <t>Q1</t>
  </si>
  <si>
    <t>Q1+Q2</t>
  </si>
  <si>
    <t>Q1+Q2+Q3</t>
  </si>
  <si>
    <t>Q1+Q2+Q3+Q4</t>
  </si>
  <si>
    <t>Other business income</t>
  </si>
  <si>
    <t>Tax taken off trading income</t>
  </si>
  <si>
    <t>Total expenses</t>
  </si>
  <si>
    <t>Profit</t>
  </si>
  <si>
    <t>IsDisAllowable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</si>
</sst>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9" x14ac:knownFonts="1">
    <font>
      <sz val="11"/>
      <color theme="1"/>
      <name val="Calibri"/>
      <family val="2"/>
      <scheme val="minor"/>
    </font>
    <font>
      <sz val="20.399999999999999"/>
      <color rgb="FF333333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1"/>
    <xf numFmtId="164" fontId="5" fillId="0" borderId="0" xfId="1" applyNumberFormat="1"/>
    <xf numFmtId="0" fontId="6" fillId="0" borderId="0" xfId="1" applyFont="1"/>
    <xf numFmtId="14" fontId="5" fillId="0" borderId="0" xfId="1" applyNumberFormat="1"/>
    <xf numFmtId="0" fontId="7" fillId="0" borderId="0" xfId="1" applyFont="1"/>
    <xf numFmtId="164" fontId="7" fillId="0" borderId="0" xfId="1" applyNumberFormat="1" applyFont="1"/>
    <xf numFmtId="0" fontId="8" fillId="0" borderId="0" xfId="1" applyFont="1"/>
    <xf numFmtId="0" fontId="7" fillId="0" borderId="0" xfId="1" applyFont="1" applyAlignment="1">
      <alignment horizontal="center" vertical="center"/>
    </xf>
    <xf numFmtId="164" fontId="5" fillId="0" borderId="1" xfId="1" applyNumberFormat="1" applyBorder="1"/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 xr:uid="{1AAD0094-8FF3-4067-8B65-6FE6B467CF65}"/>
  </cellStyles>
  <dxfs count="4">
    <dxf>
      <numFmt numFmtId="164" formatCode="_(&quot;£&quot;* #,##0.00_);_(&quot;£&quot;* \(#,##0.00\);_(&quot;£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3C6158-2AC5-40EF-BBC5-9E0E527B623E}" name="Table1" displayName="Table1" ref="A1:F53" totalsRowShown="0" headerRowDxfId="3">
  <autoFilter ref="A1:F53" xr:uid="{AEE941A8-D584-C74B-B112-A8EA5789E6C8}"/>
  <tableColumns count="6">
    <tableColumn id="1" xr3:uid="{7FBD1337-8136-FD40-8DDB-183C70352F97}" name="Date" dataDxfId="2"/>
    <tableColumn id="2" xr3:uid="{C5D78DC4-B698-C547-B8DB-CFEFBBAF57D3}" name="Description"/>
    <tableColumn id="3" xr3:uid="{808C3E32-E11B-EA41-BABB-95A54E105D08}" name="Type"/>
    <tableColumn id="4" xr3:uid="{C13F9C33-8784-664E-9158-6482BF1E9354}" name="Category" dataDxfId="1"/>
    <tableColumn id="5" xr3:uid="{CC055A07-AF1A-734F-BC3C-108125C4BD3F}" name="Amount (£)" dataDxfId="0"/>
    <tableColumn id="6" xr3:uid="{F55BF019-11E0-42ED-9AA0-E963BC406CC6}" name="IsDisAllowable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A888-B764-4B6D-B5D0-EA9FFAAF0A8D}">
  <dimension ref="A1:L35"/>
  <sheetViews>
    <sheetView tabSelected="1" topLeftCell="B11" workbookViewId="0">
      <selection activeCell="J28" sqref="J28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2.9296875" bestFit="1" customWidth="1"/>
    <col min="6" max="6" width="26.9296875" bestFit="1" customWidth="1"/>
    <col min="7" max="7" width="14.19921875" bestFit="1" customWidth="1"/>
    <col min="8" max="8" width="7.19921875" bestFit="1" customWidth="1"/>
    <col min="9" max="9" width="16.86328125" bestFit="1" customWidth="1"/>
    <col min="10" max="10" width="9.06640625" bestFit="1" customWidth="1"/>
    <col min="11" max="11" width="15.59765625" bestFit="1" customWidth="1"/>
    <col min="12" max="12" width="11.929687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116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117</v>
      </c>
    </row>
    <row r="2" spans="1:12" s="2" customFormat="1" x14ac:dyDescent="0.45">
      <c r="A2" t="s">
        <v>9</v>
      </c>
      <c r="B2" t="s">
        <v>10</v>
      </c>
      <c r="C2" t="s">
        <v>11</v>
      </c>
      <c r="D2">
        <v>6200</v>
      </c>
      <c r="E2" t="s">
        <v>12</v>
      </c>
      <c r="F2" t="s">
        <v>13</v>
      </c>
      <c r="G2" t="s">
        <v>72</v>
      </c>
      <c r="H2">
        <v>10</v>
      </c>
      <c r="I2" t="s">
        <v>71</v>
      </c>
      <c r="J2">
        <f>'Detailed Summary'!C14</f>
        <v>46.9</v>
      </c>
      <c r="K2" t="s">
        <v>112</v>
      </c>
      <c r="L2" t="b">
        <v>0</v>
      </c>
    </row>
    <row r="3" spans="1:12" s="2" customFormat="1" x14ac:dyDescent="0.45">
      <c r="A3" t="s">
        <v>9</v>
      </c>
      <c r="B3" t="s">
        <v>14</v>
      </c>
      <c r="C3" t="s">
        <v>11</v>
      </c>
      <c r="D3">
        <v>7401</v>
      </c>
      <c r="E3" t="s">
        <v>15</v>
      </c>
      <c r="F3" t="s">
        <v>16</v>
      </c>
      <c r="G3" t="s">
        <v>72</v>
      </c>
      <c r="H3">
        <v>9</v>
      </c>
      <c r="I3" t="s">
        <v>71</v>
      </c>
      <c r="J3">
        <f>'Detailed Summary'!C15</f>
        <v>0</v>
      </c>
      <c r="K3" t="s">
        <v>112</v>
      </c>
      <c r="L3" t="b">
        <v>0</v>
      </c>
    </row>
    <row r="4" spans="1:12" s="2" customFormat="1" x14ac:dyDescent="0.45">
      <c r="A4" t="s">
        <v>9</v>
      </c>
      <c r="B4" t="s">
        <v>17</v>
      </c>
      <c r="C4" t="s">
        <v>11</v>
      </c>
      <c r="D4">
        <v>7300</v>
      </c>
      <c r="E4" t="s">
        <v>18</v>
      </c>
      <c r="F4" t="s">
        <v>19</v>
      </c>
      <c r="G4" t="s">
        <v>72</v>
      </c>
      <c r="H4">
        <v>6</v>
      </c>
      <c r="I4" t="s">
        <v>71</v>
      </c>
      <c r="J4">
        <f>'Detailed Summary'!C10</f>
        <v>406.28</v>
      </c>
      <c r="K4" t="s">
        <v>112</v>
      </c>
      <c r="L4" t="b">
        <v>0</v>
      </c>
    </row>
    <row r="5" spans="1:12" s="2" customFormat="1" x14ac:dyDescent="0.45">
      <c r="A5" t="s">
        <v>9</v>
      </c>
      <c r="B5" t="s">
        <v>20</v>
      </c>
      <c r="C5" t="s">
        <v>11</v>
      </c>
      <c r="D5">
        <v>5000</v>
      </c>
      <c r="E5" t="s">
        <v>21</v>
      </c>
      <c r="F5" t="s">
        <v>22</v>
      </c>
      <c r="G5" t="s">
        <v>72</v>
      </c>
      <c r="H5">
        <v>3</v>
      </c>
      <c r="I5" t="s">
        <v>71</v>
      </c>
      <c r="J5">
        <f>'Detailed Summary'!C7</f>
        <v>1051.56</v>
      </c>
      <c r="K5" t="s">
        <v>112</v>
      </c>
      <c r="L5" t="b">
        <v>0</v>
      </c>
    </row>
    <row r="6" spans="1:12" s="2" customFormat="1" x14ac:dyDescent="0.45">
      <c r="A6" t="s">
        <v>9</v>
      </c>
      <c r="B6" t="s">
        <v>23</v>
      </c>
      <c r="C6" t="s">
        <v>11</v>
      </c>
      <c r="D6">
        <v>8000</v>
      </c>
      <c r="E6" t="s">
        <v>24</v>
      </c>
      <c r="F6" t="s">
        <v>25</v>
      </c>
      <c r="G6" t="s">
        <v>72</v>
      </c>
      <c r="H6">
        <v>16</v>
      </c>
      <c r="I6" t="s">
        <v>71</v>
      </c>
      <c r="J6">
        <f>'Detailed Summary'!C20</f>
        <v>0</v>
      </c>
      <c r="K6" t="s">
        <v>112</v>
      </c>
      <c r="L6" t="b">
        <v>0</v>
      </c>
    </row>
    <row r="7" spans="1:12" s="2" customFormat="1" x14ac:dyDescent="0.45">
      <c r="A7" t="s">
        <v>9</v>
      </c>
      <c r="B7" t="s">
        <v>26</v>
      </c>
      <c r="C7" t="s">
        <v>11</v>
      </c>
      <c r="D7">
        <v>7900</v>
      </c>
      <c r="E7" t="s">
        <v>27</v>
      </c>
      <c r="F7" t="s">
        <v>28</v>
      </c>
      <c r="G7" t="s">
        <v>72</v>
      </c>
      <c r="H7">
        <v>12</v>
      </c>
      <c r="I7" t="s">
        <v>71</v>
      </c>
      <c r="J7">
        <f>'Detailed Summary'!C17</f>
        <v>0</v>
      </c>
      <c r="K7" t="s">
        <v>112</v>
      </c>
      <c r="L7" t="b">
        <v>0</v>
      </c>
    </row>
    <row r="8" spans="1:12" s="2" customFormat="1" x14ac:dyDescent="0.45">
      <c r="A8" t="s">
        <v>9</v>
      </c>
      <c r="B8" t="s">
        <v>29</v>
      </c>
      <c r="C8" t="s">
        <v>11</v>
      </c>
      <c r="D8">
        <v>7910</v>
      </c>
      <c r="E8" t="s">
        <v>30</v>
      </c>
      <c r="F8" t="s">
        <v>31</v>
      </c>
      <c r="G8" t="s">
        <v>72</v>
      </c>
      <c r="H8">
        <v>11</v>
      </c>
      <c r="I8" t="s">
        <v>71</v>
      </c>
      <c r="J8">
        <f>'Detailed Summary'!C16</f>
        <v>0</v>
      </c>
      <c r="K8" t="s">
        <v>112</v>
      </c>
      <c r="L8" t="b">
        <v>0</v>
      </c>
    </row>
    <row r="9" spans="1:12" s="2" customFormat="1" x14ac:dyDescent="0.45">
      <c r="A9" t="s">
        <v>9</v>
      </c>
      <c r="B9" t="s">
        <v>32</v>
      </c>
      <c r="C9" t="s">
        <v>11</v>
      </c>
      <c r="D9">
        <v>8100</v>
      </c>
      <c r="E9" t="s">
        <v>33</v>
      </c>
      <c r="F9" t="s">
        <v>34</v>
      </c>
      <c r="G9" t="s">
        <v>72</v>
      </c>
      <c r="H9">
        <v>13</v>
      </c>
      <c r="I9" t="s">
        <v>71</v>
      </c>
      <c r="J9">
        <f>'Detailed Summary'!C18</f>
        <v>0</v>
      </c>
      <c r="K9" t="s">
        <v>112</v>
      </c>
      <c r="L9" t="b">
        <v>0</v>
      </c>
    </row>
    <row r="10" spans="1:12" s="2" customFormat="1" x14ac:dyDescent="0.45">
      <c r="A10" t="s">
        <v>9</v>
      </c>
      <c r="B10" t="s">
        <v>35</v>
      </c>
      <c r="C10" t="s">
        <v>11</v>
      </c>
      <c r="D10">
        <v>8400</v>
      </c>
      <c r="E10" t="s">
        <v>36</v>
      </c>
      <c r="F10" t="s">
        <v>168</v>
      </c>
      <c r="G10" t="s">
        <v>72</v>
      </c>
      <c r="H10">
        <v>8</v>
      </c>
      <c r="I10" t="s">
        <v>71</v>
      </c>
      <c r="J10">
        <f>'Detailed Summary'!C13</f>
        <v>63.89</v>
      </c>
      <c r="K10" t="s">
        <v>112</v>
      </c>
      <c r="L10" t="b">
        <v>0</v>
      </c>
    </row>
    <row r="11" spans="1:12" s="2" customFormat="1" x14ac:dyDescent="0.45">
      <c r="A11" t="s">
        <v>9</v>
      </c>
      <c r="B11" t="s">
        <v>169</v>
      </c>
      <c r="C11" t="s">
        <v>11</v>
      </c>
      <c r="D11">
        <v>7800</v>
      </c>
      <c r="E11" t="s">
        <v>170</v>
      </c>
      <c r="F11" t="s">
        <v>37</v>
      </c>
      <c r="G11" t="s">
        <v>72</v>
      </c>
      <c r="H11">
        <v>99</v>
      </c>
      <c r="I11" t="s">
        <v>71</v>
      </c>
      <c r="J11">
        <f>'Detailed Summary'!C12</f>
        <v>12.78</v>
      </c>
      <c r="K11" t="s">
        <v>112</v>
      </c>
      <c r="L11" t="b">
        <v>0</v>
      </c>
    </row>
    <row r="12" spans="1:12" s="2" customFormat="1" x14ac:dyDescent="0.45">
      <c r="A12" t="s">
        <v>9</v>
      </c>
      <c r="B12" t="s">
        <v>38</v>
      </c>
      <c r="C12" t="s">
        <v>11</v>
      </c>
      <c r="D12">
        <v>4900</v>
      </c>
      <c r="E12" t="s">
        <v>39</v>
      </c>
      <c r="F12" t="s">
        <v>38</v>
      </c>
      <c r="G12" t="s">
        <v>72</v>
      </c>
      <c r="H12">
        <v>2</v>
      </c>
      <c r="I12" t="s">
        <v>71</v>
      </c>
      <c r="J12">
        <f>'Detailed Summary'!C4</f>
        <v>0</v>
      </c>
      <c r="K12" t="s">
        <v>113</v>
      </c>
      <c r="L12" t="b">
        <v>0</v>
      </c>
    </row>
    <row r="13" spans="1:12" s="2" customFormat="1" x14ac:dyDescent="0.45">
      <c r="A13" t="s">
        <v>9</v>
      </c>
      <c r="B13" t="s">
        <v>40</v>
      </c>
      <c r="C13" t="s">
        <v>11</v>
      </c>
      <c r="D13">
        <v>8300</v>
      </c>
      <c r="E13" t="s">
        <v>41</v>
      </c>
      <c r="F13" t="s">
        <v>42</v>
      </c>
      <c r="G13" t="s">
        <v>72</v>
      </c>
      <c r="H13">
        <v>16</v>
      </c>
      <c r="I13" t="s">
        <v>71</v>
      </c>
      <c r="J13">
        <f>'Detailed Summary'!C21</f>
        <v>123.99</v>
      </c>
      <c r="K13" t="s">
        <v>112</v>
      </c>
      <c r="L13" t="b">
        <v>0</v>
      </c>
    </row>
    <row r="14" spans="1:12" s="2" customFormat="1" x14ac:dyDescent="0.45">
      <c r="A14" t="s">
        <v>9</v>
      </c>
      <c r="B14" t="s">
        <v>43</v>
      </c>
      <c r="C14" t="s">
        <v>11</v>
      </c>
      <c r="D14">
        <v>7001</v>
      </c>
      <c r="E14" t="s">
        <v>44</v>
      </c>
      <c r="F14" t="s">
        <v>45</v>
      </c>
      <c r="G14" t="s">
        <v>72</v>
      </c>
      <c r="H14">
        <v>4</v>
      </c>
      <c r="I14" t="s">
        <v>71</v>
      </c>
      <c r="J14">
        <f>'Detailed Summary'!C8</f>
        <v>1332.8899999999999</v>
      </c>
      <c r="K14" t="s">
        <v>112</v>
      </c>
      <c r="L14" t="b">
        <v>0</v>
      </c>
    </row>
    <row r="15" spans="1:12" s="2" customFormat="1" x14ac:dyDescent="0.45">
      <c r="A15" t="s">
        <v>9</v>
      </c>
      <c r="B15" t="s">
        <v>46</v>
      </c>
      <c r="C15" t="s">
        <v>11</v>
      </c>
      <c r="D15">
        <v>7500</v>
      </c>
      <c r="E15" t="s">
        <v>47</v>
      </c>
      <c r="F15" t="s">
        <v>48</v>
      </c>
      <c r="G15" t="s">
        <v>72</v>
      </c>
      <c r="H15">
        <v>7</v>
      </c>
      <c r="I15" t="s">
        <v>71</v>
      </c>
      <c r="J15">
        <f>'Detailed Summary'!C11</f>
        <v>0</v>
      </c>
      <c r="K15" t="s">
        <v>112</v>
      </c>
      <c r="L15" t="b">
        <v>0</v>
      </c>
    </row>
    <row r="16" spans="1:12" s="2" customFormat="1" x14ac:dyDescent="0.45">
      <c r="A16" t="s">
        <v>9</v>
      </c>
      <c r="B16" t="s">
        <v>49</v>
      </c>
      <c r="C16" t="s">
        <v>11</v>
      </c>
      <c r="D16">
        <v>7600</v>
      </c>
      <c r="E16" t="s">
        <v>50</v>
      </c>
      <c r="F16" t="s">
        <v>51</v>
      </c>
      <c r="G16" t="s">
        <v>72</v>
      </c>
      <c r="H16">
        <v>14</v>
      </c>
      <c r="I16" t="s">
        <v>71</v>
      </c>
      <c r="J16">
        <f>'Detailed Summary'!C19</f>
        <v>150</v>
      </c>
      <c r="K16" t="s">
        <v>112</v>
      </c>
      <c r="L16" t="b">
        <v>0</v>
      </c>
    </row>
    <row r="17" spans="1:12" s="2" customFormat="1" x14ac:dyDescent="0.45">
      <c r="A17" t="s">
        <v>9</v>
      </c>
      <c r="B17" t="s">
        <v>52</v>
      </c>
      <c r="C17" t="s">
        <v>11</v>
      </c>
      <c r="D17">
        <v>4000</v>
      </c>
      <c r="E17" t="s">
        <v>53</v>
      </c>
      <c r="F17" t="s">
        <v>54</v>
      </c>
      <c r="G17" t="s">
        <v>72</v>
      </c>
      <c r="H17">
        <v>1</v>
      </c>
      <c r="I17" t="s">
        <v>71</v>
      </c>
      <c r="J17">
        <f>'Detailed Summary'!C3</f>
        <v>26946.87</v>
      </c>
      <c r="K17" t="s">
        <v>113</v>
      </c>
      <c r="L17" t="b">
        <v>0</v>
      </c>
    </row>
    <row r="18" spans="1:12" s="2" customFormat="1" ht="13.9" customHeight="1" x14ac:dyDescent="0.45">
      <c r="A18" t="s">
        <v>9</v>
      </c>
      <c r="B18" t="s">
        <v>55</v>
      </c>
      <c r="C18" t="s">
        <v>11</v>
      </c>
      <c r="D18">
        <v>7000</v>
      </c>
      <c r="E18" t="s">
        <v>56</v>
      </c>
      <c r="F18" t="s">
        <v>57</v>
      </c>
      <c r="G18" t="s">
        <v>72</v>
      </c>
      <c r="H18">
        <v>5</v>
      </c>
      <c r="I18" t="s">
        <v>71</v>
      </c>
      <c r="J18">
        <f>'Detailed Summary'!C9</f>
        <v>675.89</v>
      </c>
      <c r="K18" t="s">
        <v>112</v>
      </c>
      <c r="L18" t="b">
        <v>0</v>
      </c>
    </row>
    <row r="19" spans="1:12" s="2" customFormat="1" x14ac:dyDescent="0.45">
      <c r="A19" t="s">
        <v>9</v>
      </c>
      <c r="B19" t="s">
        <v>10</v>
      </c>
      <c r="C19" t="s">
        <v>11</v>
      </c>
      <c r="D19">
        <v>6200</v>
      </c>
      <c r="E19" t="s">
        <v>12</v>
      </c>
      <c r="F19" t="s">
        <v>13</v>
      </c>
      <c r="G19" t="s">
        <v>72</v>
      </c>
      <c r="H19">
        <v>10</v>
      </c>
      <c r="I19" t="s">
        <v>71</v>
      </c>
      <c r="J19">
        <v>0</v>
      </c>
      <c r="K19" t="s">
        <v>112</v>
      </c>
      <c r="L19" t="b">
        <v>1</v>
      </c>
    </row>
    <row r="20" spans="1:12" s="2" customFormat="1" x14ac:dyDescent="0.45">
      <c r="A20" t="s">
        <v>9</v>
      </c>
      <c r="B20" t="s">
        <v>14</v>
      </c>
      <c r="C20" t="s">
        <v>11</v>
      </c>
      <c r="D20">
        <v>7401</v>
      </c>
      <c r="E20" t="s">
        <v>15</v>
      </c>
      <c r="F20" t="s">
        <v>16</v>
      </c>
      <c r="G20" t="s">
        <v>72</v>
      </c>
      <c r="H20">
        <v>9</v>
      </c>
      <c r="I20" t="s">
        <v>71</v>
      </c>
      <c r="J20">
        <v>0</v>
      </c>
      <c r="K20" t="s">
        <v>112</v>
      </c>
      <c r="L20" t="b">
        <v>1</v>
      </c>
    </row>
    <row r="21" spans="1:12" s="2" customFormat="1" x14ac:dyDescent="0.45">
      <c r="A21" t="s">
        <v>9</v>
      </c>
      <c r="B21" t="s">
        <v>17</v>
      </c>
      <c r="C21" t="s">
        <v>11</v>
      </c>
      <c r="D21">
        <v>7300</v>
      </c>
      <c r="E21" t="s">
        <v>18</v>
      </c>
      <c r="F21" t="s">
        <v>19</v>
      </c>
      <c r="G21" t="s">
        <v>72</v>
      </c>
      <c r="H21">
        <v>6</v>
      </c>
      <c r="I21" t="s">
        <v>71</v>
      </c>
      <c r="J21">
        <v>0</v>
      </c>
      <c r="K21" t="s">
        <v>112</v>
      </c>
      <c r="L21" t="b">
        <v>1</v>
      </c>
    </row>
    <row r="22" spans="1:12" s="2" customFormat="1" x14ac:dyDescent="0.45">
      <c r="A22" t="s">
        <v>9</v>
      </c>
      <c r="B22" t="s">
        <v>20</v>
      </c>
      <c r="C22" t="s">
        <v>11</v>
      </c>
      <c r="D22">
        <v>5000</v>
      </c>
      <c r="E22" t="s">
        <v>21</v>
      </c>
      <c r="F22" t="s">
        <v>22</v>
      </c>
      <c r="G22" t="s">
        <v>72</v>
      </c>
      <c r="H22">
        <v>3</v>
      </c>
      <c r="I22" t="s">
        <v>71</v>
      </c>
      <c r="J22">
        <v>0</v>
      </c>
      <c r="K22" t="s">
        <v>112</v>
      </c>
      <c r="L22" t="b">
        <v>1</v>
      </c>
    </row>
    <row r="23" spans="1:12" s="2" customFormat="1" x14ac:dyDescent="0.45">
      <c r="A23" t="s">
        <v>9</v>
      </c>
      <c r="B23" t="s">
        <v>23</v>
      </c>
      <c r="C23" t="s">
        <v>11</v>
      </c>
      <c r="D23">
        <v>8000</v>
      </c>
      <c r="E23" t="s">
        <v>24</v>
      </c>
      <c r="F23" t="s">
        <v>25</v>
      </c>
      <c r="G23" t="s">
        <v>72</v>
      </c>
      <c r="H23">
        <v>16</v>
      </c>
      <c r="I23" t="s">
        <v>71</v>
      </c>
      <c r="J23">
        <v>0</v>
      </c>
      <c r="K23" t="s">
        <v>112</v>
      </c>
      <c r="L23" t="b">
        <v>1</v>
      </c>
    </row>
    <row r="24" spans="1:12" s="2" customFormat="1" x14ac:dyDescent="0.45">
      <c r="A24" t="s">
        <v>9</v>
      </c>
      <c r="B24" t="s">
        <v>26</v>
      </c>
      <c r="C24" t="s">
        <v>11</v>
      </c>
      <c r="D24">
        <v>7900</v>
      </c>
      <c r="E24" t="s">
        <v>27</v>
      </c>
      <c r="F24" t="s">
        <v>28</v>
      </c>
      <c r="G24" t="s">
        <v>72</v>
      </c>
      <c r="H24">
        <v>12</v>
      </c>
      <c r="I24" t="s">
        <v>71</v>
      </c>
      <c r="J24">
        <v>0</v>
      </c>
      <c r="K24" t="s">
        <v>112</v>
      </c>
      <c r="L24" t="b">
        <v>1</v>
      </c>
    </row>
    <row r="25" spans="1:12" s="2" customFormat="1" x14ac:dyDescent="0.45">
      <c r="A25" t="s">
        <v>9</v>
      </c>
      <c r="B25" t="s">
        <v>29</v>
      </c>
      <c r="C25" t="s">
        <v>11</v>
      </c>
      <c r="D25">
        <v>7910</v>
      </c>
      <c r="E25" t="s">
        <v>30</v>
      </c>
      <c r="F25" t="s">
        <v>31</v>
      </c>
      <c r="G25" t="s">
        <v>72</v>
      </c>
      <c r="H25">
        <v>11</v>
      </c>
      <c r="I25" t="s">
        <v>71</v>
      </c>
      <c r="J25">
        <v>0</v>
      </c>
      <c r="K25" t="s">
        <v>112</v>
      </c>
      <c r="L25" t="b">
        <v>1</v>
      </c>
    </row>
    <row r="26" spans="1:12" s="2" customFormat="1" x14ac:dyDescent="0.45">
      <c r="A26" t="s">
        <v>9</v>
      </c>
      <c r="B26" t="s">
        <v>32</v>
      </c>
      <c r="C26" t="s">
        <v>11</v>
      </c>
      <c r="D26">
        <v>8100</v>
      </c>
      <c r="E26" t="s">
        <v>33</v>
      </c>
      <c r="F26" t="s">
        <v>34</v>
      </c>
      <c r="G26" t="s">
        <v>72</v>
      </c>
      <c r="H26">
        <v>13</v>
      </c>
      <c r="I26" t="s">
        <v>71</v>
      </c>
      <c r="J26">
        <v>0</v>
      </c>
      <c r="K26" t="s">
        <v>112</v>
      </c>
      <c r="L26" t="b">
        <v>1</v>
      </c>
    </row>
    <row r="27" spans="1:12" s="2" customFormat="1" x14ac:dyDescent="0.45">
      <c r="A27" t="s">
        <v>9</v>
      </c>
      <c r="B27" t="s">
        <v>35</v>
      </c>
      <c r="C27" t="s">
        <v>11</v>
      </c>
      <c r="D27">
        <v>8400</v>
      </c>
      <c r="E27" t="s">
        <v>36</v>
      </c>
      <c r="F27" t="s">
        <v>168</v>
      </c>
      <c r="G27" t="s">
        <v>72</v>
      </c>
      <c r="H27">
        <v>8</v>
      </c>
      <c r="I27" t="s">
        <v>71</v>
      </c>
      <c r="J27">
        <v>0</v>
      </c>
      <c r="K27" t="s">
        <v>112</v>
      </c>
      <c r="L27" t="b">
        <v>1</v>
      </c>
    </row>
    <row r="28" spans="1:12" s="2" customFormat="1" x14ac:dyDescent="0.45">
      <c r="A28" t="s">
        <v>9</v>
      </c>
      <c r="B28" t="s">
        <v>169</v>
      </c>
      <c r="C28" t="s">
        <v>11</v>
      </c>
      <c r="D28">
        <v>7800</v>
      </c>
      <c r="E28" t="s">
        <v>170</v>
      </c>
      <c r="F28" t="s">
        <v>37</v>
      </c>
      <c r="G28" t="s">
        <v>72</v>
      </c>
      <c r="H28">
        <v>99</v>
      </c>
      <c r="I28" t="s">
        <v>71</v>
      </c>
      <c r="J28">
        <v>0</v>
      </c>
      <c r="K28" t="s">
        <v>112</v>
      </c>
      <c r="L28" t="b">
        <v>1</v>
      </c>
    </row>
    <row r="29" spans="1:12" s="2" customFormat="1" x14ac:dyDescent="0.45">
      <c r="A29" t="s">
        <v>9</v>
      </c>
      <c r="B29" t="s">
        <v>38</v>
      </c>
      <c r="C29" t="s">
        <v>11</v>
      </c>
      <c r="D29">
        <v>4900</v>
      </c>
      <c r="E29" t="s">
        <v>39</v>
      </c>
      <c r="F29" t="s">
        <v>38</v>
      </c>
      <c r="G29" t="s">
        <v>72</v>
      </c>
      <c r="H29">
        <v>2</v>
      </c>
      <c r="I29" t="s">
        <v>71</v>
      </c>
      <c r="J29">
        <v>0</v>
      </c>
      <c r="K29" t="s">
        <v>113</v>
      </c>
      <c r="L29" t="b">
        <v>1</v>
      </c>
    </row>
    <row r="30" spans="1:12" s="2" customFormat="1" x14ac:dyDescent="0.45">
      <c r="A30" t="s">
        <v>9</v>
      </c>
      <c r="B30" t="s">
        <v>40</v>
      </c>
      <c r="C30" t="s">
        <v>11</v>
      </c>
      <c r="D30">
        <v>8300</v>
      </c>
      <c r="E30" t="s">
        <v>41</v>
      </c>
      <c r="F30" t="s">
        <v>42</v>
      </c>
      <c r="G30" t="s">
        <v>72</v>
      </c>
      <c r="H30">
        <v>16</v>
      </c>
      <c r="I30" t="s">
        <v>71</v>
      </c>
      <c r="J30">
        <v>0</v>
      </c>
      <c r="K30" t="s">
        <v>112</v>
      </c>
      <c r="L30" t="b">
        <v>1</v>
      </c>
    </row>
    <row r="31" spans="1:12" s="2" customFormat="1" x14ac:dyDescent="0.45">
      <c r="A31" t="s">
        <v>9</v>
      </c>
      <c r="B31" t="s">
        <v>43</v>
      </c>
      <c r="C31" t="s">
        <v>11</v>
      </c>
      <c r="D31">
        <v>7001</v>
      </c>
      <c r="E31" t="s">
        <v>44</v>
      </c>
      <c r="F31" t="s">
        <v>45</v>
      </c>
      <c r="G31" t="s">
        <v>72</v>
      </c>
      <c r="H31">
        <v>4</v>
      </c>
      <c r="I31" t="s">
        <v>71</v>
      </c>
      <c r="J31">
        <v>0</v>
      </c>
      <c r="K31" t="s">
        <v>112</v>
      </c>
      <c r="L31" t="b">
        <v>1</v>
      </c>
    </row>
    <row r="32" spans="1:12" s="2" customFormat="1" x14ac:dyDescent="0.45">
      <c r="A32" t="s">
        <v>9</v>
      </c>
      <c r="B32" t="s">
        <v>46</v>
      </c>
      <c r="C32" t="s">
        <v>11</v>
      </c>
      <c r="D32">
        <v>7500</v>
      </c>
      <c r="E32" t="s">
        <v>47</v>
      </c>
      <c r="F32" t="s">
        <v>48</v>
      </c>
      <c r="G32" t="s">
        <v>72</v>
      </c>
      <c r="H32">
        <v>7</v>
      </c>
      <c r="I32" t="s">
        <v>71</v>
      </c>
      <c r="J32">
        <v>0</v>
      </c>
      <c r="K32" t="s">
        <v>112</v>
      </c>
      <c r="L32" t="b">
        <v>1</v>
      </c>
    </row>
    <row r="33" spans="1:12" s="2" customFormat="1" x14ac:dyDescent="0.45">
      <c r="A33" t="s">
        <v>9</v>
      </c>
      <c r="B33" t="s">
        <v>49</v>
      </c>
      <c r="C33" t="s">
        <v>11</v>
      </c>
      <c r="D33">
        <v>7600</v>
      </c>
      <c r="E33" t="s">
        <v>50</v>
      </c>
      <c r="F33" t="s">
        <v>51</v>
      </c>
      <c r="G33" t="s">
        <v>72</v>
      </c>
      <c r="H33">
        <v>14</v>
      </c>
      <c r="I33" t="s">
        <v>71</v>
      </c>
      <c r="J33">
        <v>0</v>
      </c>
      <c r="K33" t="s">
        <v>112</v>
      </c>
      <c r="L33" t="b">
        <v>1</v>
      </c>
    </row>
    <row r="34" spans="1:12" s="2" customFormat="1" x14ac:dyDescent="0.45">
      <c r="A34" t="s">
        <v>9</v>
      </c>
      <c r="B34" t="s">
        <v>52</v>
      </c>
      <c r="C34" t="s">
        <v>11</v>
      </c>
      <c r="D34">
        <v>4000</v>
      </c>
      <c r="E34" t="s">
        <v>53</v>
      </c>
      <c r="F34" t="s">
        <v>54</v>
      </c>
      <c r="G34" t="s">
        <v>72</v>
      </c>
      <c r="H34">
        <v>1</v>
      </c>
      <c r="I34" t="s">
        <v>71</v>
      </c>
      <c r="J34">
        <v>0</v>
      </c>
      <c r="K34" t="s">
        <v>113</v>
      </c>
      <c r="L34" t="b">
        <v>1</v>
      </c>
    </row>
    <row r="35" spans="1:12" s="2" customFormat="1" x14ac:dyDescent="0.45">
      <c r="A35" t="s">
        <v>9</v>
      </c>
      <c r="B35" t="s">
        <v>55</v>
      </c>
      <c r="C35" t="s">
        <v>11</v>
      </c>
      <c r="D35">
        <v>7000</v>
      </c>
      <c r="E35" t="s">
        <v>56</v>
      </c>
      <c r="F35" t="s">
        <v>57</v>
      </c>
      <c r="G35" t="s">
        <v>72</v>
      </c>
      <c r="H35">
        <v>5</v>
      </c>
      <c r="I35" t="s">
        <v>71</v>
      </c>
      <c r="J35">
        <v>0</v>
      </c>
      <c r="K35" t="s">
        <v>112</v>
      </c>
      <c r="L35" t="b">
        <v>1</v>
      </c>
    </row>
  </sheetData>
  <autoFilter ref="A1:L35" xr:uid="{7493A888-B764-4B6D-B5D0-EA9FFAAF0A8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9657-0233-44B6-B898-F94256BC222F}">
  <dimension ref="A1:E25"/>
  <sheetViews>
    <sheetView zoomScale="120" zoomScaleNormal="120" workbookViewId="0">
      <selection activeCell="C3" sqref="C3"/>
    </sheetView>
  </sheetViews>
  <sheetFormatPr defaultColWidth="11.73046875" defaultRowHeight="15.75" x14ac:dyDescent="0.5"/>
  <cols>
    <col min="1" max="1" width="35.19921875" style="6" customWidth="1"/>
    <col min="2" max="2" width="17.33203125" style="6" customWidth="1"/>
    <col min="3" max="5" width="15.796875" style="6" customWidth="1"/>
    <col min="6" max="16384" width="11.73046875" style="6"/>
  </cols>
  <sheetData>
    <row r="1" spans="1:5" x14ac:dyDescent="0.5">
      <c r="B1" s="15" t="s">
        <v>224</v>
      </c>
      <c r="C1" s="15"/>
      <c r="D1" s="15"/>
      <c r="E1" s="15"/>
    </row>
    <row r="2" spans="1:5" x14ac:dyDescent="0.5">
      <c r="A2" s="13"/>
      <c r="B2" s="13" t="s">
        <v>225</v>
      </c>
      <c r="C2" s="13" t="s">
        <v>226</v>
      </c>
      <c r="D2" s="13" t="s">
        <v>227</v>
      </c>
      <c r="E2" s="13" t="s">
        <v>228</v>
      </c>
    </row>
    <row r="3" spans="1:5" x14ac:dyDescent="0.5">
      <c r="A3" s="6" t="s">
        <v>113</v>
      </c>
      <c r="B3" s="7">
        <f>SUMIFS(
  '2026-27 Digital Records'!E:E,
  '2026-27 Digital Records'!$C:$C,"Income",
  '2026-27 Digital Records'!$A:$A,"&gt;="&amp;DATE(2026,4,6),
  '2026-27 Digital Records'!$A:$A,"&lt;="&amp;DATE(2026,7,5)
)</f>
        <v>3702.45</v>
      </c>
      <c r="C3" s="7">
        <f>SUMIFS(
  '2026-27 Digital Records'!E:E,
  '2026-27 Digital Records'!$C:$C,"Income",
  '2026-27 Digital Records'!$A:$A,"&gt;="&amp;DATE(2026,4,6),
  '2026-27 Digital Records'!$A:$A,"&lt;="&amp;DATE(2026,10,5)
)</f>
        <v>26946.87</v>
      </c>
      <c r="D3" s="7">
        <f>SUMIFS(
  '2026-27 Digital Records'!E:E,
  '2026-27 Digital Records'!$C:$C,"Income",
  '2026-27 Digital Records'!$A:$A,"&gt;="&amp;DATE(2026,4,6),
  '2026-27 Digital Records'!$A:$A,"&lt;="&amp;DATE(2027,1,5)
)</f>
        <v>38551.86</v>
      </c>
      <c r="E3" s="7">
        <f>SUMIFS(
  '2026-27 Digital Records'!E:E,
  '2026-27 Digital Records'!$C:$C,"Income",
  '2026-27 Digital Records'!$A:$A,"&gt;="&amp;DATE(2026,4,6),
  '2026-27 Digital Records'!$A:$A,"&lt;="&amp;DATE(2027,4,5)
)</f>
        <v>58480.490000000005</v>
      </c>
    </row>
    <row r="4" spans="1:5" x14ac:dyDescent="0.5">
      <c r="A4" s="6" t="s">
        <v>229</v>
      </c>
      <c r="B4" s="7">
        <v>0</v>
      </c>
      <c r="C4" s="7">
        <v>0</v>
      </c>
      <c r="D4" s="7">
        <v>0</v>
      </c>
      <c r="E4" s="7">
        <v>0</v>
      </c>
    </row>
    <row r="5" spans="1:5" x14ac:dyDescent="0.5">
      <c r="A5" s="6" t="s">
        <v>230</v>
      </c>
      <c r="B5" s="7">
        <v>0</v>
      </c>
      <c r="C5" s="7">
        <v>0</v>
      </c>
      <c r="D5" s="7">
        <v>0</v>
      </c>
      <c r="E5" s="7">
        <v>0</v>
      </c>
    </row>
    <row r="7" spans="1:5" x14ac:dyDescent="0.5">
      <c r="A7" s="6" t="s">
        <v>22</v>
      </c>
      <c r="B7" s="7">
        <f>SUMIFS(
  '2026-27 Digital Records'!E:E,
  '2026-27 Digital Records'!$D:$D,A7,
  '2026-27 Digital Records'!$A:$A,"&gt;="&amp;DATE(2026,4,6),
  '2026-27 Digital Records'!$A:$A,"&lt;="&amp;DATE(2026,7,5)
)</f>
        <v>321.56</v>
      </c>
      <c r="C7" s="7">
        <f>SUMIFS(
  '2026-27 Digital Records'!E:E,
  '2026-27 Digital Records'!$D:$D,A7,
  '2026-27 Digital Records'!$A:$A,"&gt;="&amp;DATE(2026,4,6),
  '2026-27 Digital Records'!$A:$A,"&lt;="&amp;DATE(2026,10,5)
)</f>
        <v>1051.56</v>
      </c>
      <c r="D7" s="7">
        <f>SUMIFS(
  '2026-27 Digital Records'!E:E,
  '2026-27 Digital Records'!$D:$D,A7,
  '2026-27 Digital Records'!$A:$A,"&gt;="&amp;DATE(2026,4,6),
  '2026-27 Digital Records'!$A:$A,"&lt;="&amp;DATE(2027,1,5)
)</f>
        <v>1051.56</v>
      </c>
      <c r="E7" s="7">
        <f>SUMIFS(
  '2026-27 Digital Records'!E:E,
  '2026-27 Digital Records'!$D:$D,A7,
  '2026-27 Digital Records'!$A:$A,"&gt;="&amp;DATE(2026,4,6),
  '2026-27 Digital Records'!$A:$A,"&lt;="&amp;DATE(2027,4,5)
)</f>
        <v>1051.56</v>
      </c>
    </row>
    <row r="8" spans="1:5" x14ac:dyDescent="0.5">
      <c r="A8" s="6" t="s">
        <v>45</v>
      </c>
      <c r="B8" s="7">
        <f>SUMIFS(
  '2026-27 Digital Records'!E:E,
  '2026-27 Digital Records'!$D:$D,A8,
  '2026-27 Digital Records'!$A:$A,"&gt;="&amp;DATE(2026,4,6),
  '2026-27 Digital Records'!$A:$A,"&lt;="&amp;DATE(2026,7,5)
)</f>
        <v>165.89</v>
      </c>
      <c r="C8" s="7">
        <f>SUMIFS(
  '2026-27 Digital Records'!E:E,
  '2026-27 Digital Records'!$D:$D,A8,
  '2026-27 Digital Records'!$A:$A,"&gt;="&amp;DATE(2026,4,6),
  '2026-27 Digital Records'!$A:$A,"&lt;="&amp;DATE(2026,10,5)
)</f>
        <v>1332.8899999999999</v>
      </c>
      <c r="D8" s="7">
        <f>SUMIFS(
  '2026-27 Digital Records'!E:E,
  '2026-27 Digital Records'!$D:$D,A8,
  '2026-27 Digital Records'!$A:$A,"&gt;="&amp;DATE(2026,4,6),
  '2026-27 Digital Records'!$A:$A,"&lt;="&amp;DATE(2027,1,5)
)</f>
        <v>1332.8899999999999</v>
      </c>
      <c r="E8" s="7">
        <f>SUMIFS(
  '2026-27 Digital Records'!E:E,
  '2026-27 Digital Records'!$D:$D,A8,
  '2026-27 Digital Records'!$A:$A,"&gt;="&amp;DATE(2026,4,6),
  '2026-27 Digital Records'!$A:$A,"&lt;="&amp;DATE(2027,4,5)
)</f>
        <v>1332.8899999999999</v>
      </c>
    </row>
    <row r="9" spans="1:5" x14ac:dyDescent="0.5">
      <c r="A9" s="6" t="s">
        <v>57</v>
      </c>
      <c r="B9" s="7">
        <f>SUMIFS(
  '2026-27 Digital Records'!E:E,
  '2026-27 Digital Records'!$D:$D,A9,
  '2026-27 Digital Records'!$A:$A,"&gt;="&amp;DATE(2026,4,6),
  '2026-27 Digital Records'!$A:$A,"&lt;="&amp;DATE(2026,7,5)
)</f>
        <v>675.89</v>
      </c>
      <c r="C9" s="7">
        <f>SUMIFS(
  '2026-27 Digital Records'!E:E,
  '2026-27 Digital Records'!$D:$D,A9,
  '2026-27 Digital Records'!$A:$A,"&gt;="&amp;DATE(2026,4,6),
  '2026-27 Digital Records'!$A:$A,"&lt;="&amp;DATE(2026,10,5)
)</f>
        <v>675.89</v>
      </c>
      <c r="D9" s="7">
        <f>SUMIFS(
  '2026-27 Digital Records'!E:E,
  '2026-27 Digital Records'!$D:$D,A9,
  '2026-27 Digital Records'!$A:$A,"&gt;="&amp;DATE(2026,4,6),
  '2026-27 Digital Records'!$A:$A,"&lt;="&amp;DATE(2027,1,5)
)</f>
        <v>675.89</v>
      </c>
      <c r="E9" s="7">
        <f>SUMIFS(
  '2026-27 Digital Records'!E:E,
  '2026-27 Digital Records'!$D:$D,A9,
  '2026-27 Digital Records'!$A:$A,"&gt;="&amp;DATE(2026,4,6),
  '2026-27 Digital Records'!$A:$A,"&lt;="&amp;DATE(2027,4,5)
)</f>
        <v>675.89</v>
      </c>
    </row>
    <row r="10" spans="1:5" x14ac:dyDescent="0.5">
      <c r="A10" s="6" t="s">
        <v>19</v>
      </c>
      <c r="B10" s="7">
        <f>SUMIFS(
  '2026-27 Digital Records'!E:E,
  '2026-27 Digital Records'!$D:$D,A10,
  '2026-27 Digital Records'!$A:$A,"&gt;="&amp;DATE(2026,4,6),
  '2026-27 Digital Records'!$A:$A,"&lt;="&amp;DATE(2026,7,5)
)</f>
        <v>165.38</v>
      </c>
      <c r="C10" s="7">
        <f>SUMIFS(
  '2026-27 Digital Records'!E:E,
  '2026-27 Digital Records'!$D:$D,A10,
  '2026-27 Digital Records'!$A:$A,"&gt;="&amp;DATE(2026,4,6),
  '2026-27 Digital Records'!$A:$A,"&lt;="&amp;DATE(2026,10,5)
)</f>
        <v>406.28</v>
      </c>
      <c r="D10" s="7">
        <f>SUMIFS(
  '2026-27 Digital Records'!E:E,
  '2026-27 Digital Records'!$D:$D,A10,
  '2026-27 Digital Records'!$A:$A,"&gt;="&amp;DATE(2026,4,6),
  '2026-27 Digital Records'!$A:$A,"&lt;="&amp;DATE(2027,1,5)
)</f>
        <v>553.38</v>
      </c>
      <c r="E10" s="7">
        <f>SUMIFS(
  '2026-27 Digital Records'!E:E,
  '2026-27 Digital Records'!$D:$D,A10,
  '2026-27 Digital Records'!$A:$A,"&gt;="&amp;DATE(2026,4,6),
  '2026-27 Digital Records'!$A:$A,"&lt;="&amp;DATE(2027,4,5)
)</f>
        <v>553.38</v>
      </c>
    </row>
    <row r="11" spans="1:5" x14ac:dyDescent="0.5">
      <c r="A11" s="6" t="s">
        <v>48</v>
      </c>
      <c r="B11" s="7">
        <f>SUMIFS(
  '2026-27 Digital Records'!E:E,
  '2026-27 Digital Records'!$D:$D,A11,
  '2026-27 Digital Records'!$A:$A,"&gt;="&amp;DATE(2026,4,6),
  '2026-27 Digital Records'!$A:$A,"&lt;="&amp;DATE(2026,7,5)
)</f>
        <v>0</v>
      </c>
      <c r="C11" s="7">
        <f>SUMIFS(
  '2026-27 Digital Records'!E:E,
  '2026-27 Digital Records'!$D:$D,A11,
  '2026-27 Digital Records'!$A:$A,"&gt;="&amp;DATE(2026,4,6),
  '2026-27 Digital Records'!$A:$A,"&lt;="&amp;DATE(2026,10,5)
)</f>
        <v>0</v>
      </c>
      <c r="D11" s="7">
        <f>SUMIFS(
  '2026-27 Digital Records'!E:E,
  '2026-27 Digital Records'!$D:$D,A11,
  '2026-27 Digital Records'!$A:$A,"&gt;="&amp;DATE(2026,4,6),
  '2026-27 Digital Records'!$A:$A,"&lt;="&amp;DATE(2027,1,5)
)</f>
        <v>0</v>
      </c>
      <c r="E11" s="7">
        <f>SUMIFS(
  '2026-27 Digital Records'!E:E,
  '2026-27 Digital Records'!$D:$D,A11,
  '2026-27 Digital Records'!$A:$A,"&gt;="&amp;DATE(2026,4,6),
  '2026-27 Digital Records'!$A:$A,"&lt;="&amp;DATE(2027,4,5)
)</f>
        <v>0</v>
      </c>
    </row>
    <row r="12" spans="1:5" x14ac:dyDescent="0.5">
      <c r="A12" s="6" t="s">
        <v>37</v>
      </c>
      <c r="B12" s="7">
        <f>SUMIFS(
  '2026-27 Digital Records'!E:E,
  '2026-27 Digital Records'!$D:$D,A12,
  '2026-27 Digital Records'!$A:$A,"&gt;="&amp;DATE(2026,4,6),
  '2026-27 Digital Records'!$A:$A,"&lt;="&amp;DATE(2026,7,5)
)</f>
        <v>12.78</v>
      </c>
      <c r="C12" s="7">
        <f>SUMIFS(
  '2026-27 Digital Records'!E:E,
  '2026-27 Digital Records'!$D:$D,A12,
  '2026-27 Digital Records'!$A:$A,"&gt;="&amp;DATE(2026,4,6),
  '2026-27 Digital Records'!$A:$A,"&lt;="&amp;DATE(2026,10,5)
)</f>
        <v>12.78</v>
      </c>
      <c r="D12" s="7">
        <f>SUMIFS(
  '2026-27 Digital Records'!E:E,
  '2026-27 Digital Records'!$D:$D,A12,
  '2026-27 Digital Records'!$A:$A,"&gt;="&amp;DATE(2026,4,6),
  '2026-27 Digital Records'!$A:$A,"&lt;="&amp;DATE(2027,1,5)
)</f>
        <v>197.78</v>
      </c>
      <c r="E12" s="7">
        <f>SUMIFS(
  '2026-27 Digital Records'!E:E,
  '2026-27 Digital Records'!$D:$D,A12,
  '2026-27 Digital Records'!$A:$A,"&gt;="&amp;DATE(2026,4,6),
  '2026-27 Digital Records'!$A:$A,"&lt;="&amp;DATE(2027,4,5)
)</f>
        <v>197.78</v>
      </c>
    </row>
    <row r="13" spans="1:5" x14ac:dyDescent="0.5">
      <c r="A13" s="6" t="s">
        <v>168</v>
      </c>
      <c r="B13" s="7">
        <f>SUMIFS(
  '2026-27 Digital Records'!E:E,
  '2026-27 Digital Records'!$D:$D,A13,
  '2026-27 Digital Records'!$A:$A,"&gt;="&amp;DATE(2026,4,6),
  '2026-27 Digital Records'!$A:$A,"&lt;="&amp;DATE(2026,7,5)
)</f>
        <v>63.89</v>
      </c>
      <c r="C13" s="7">
        <f>SUMIFS(
  '2026-27 Digital Records'!E:E,
  '2026-27 Digital Records'!$D:$D,A13,
  '2026-27 Digital Records'!$A:$A,"&gt;="&amp;DATE(2026,4,6),
  '2026-27 Digital Records'!$A:$A,"&lt;="&amp;DATE(2026,10,5)
)</f>
        <v>63.89</v>
      </c>
      <c r="D13" s="7">
        <f>SUMIFS(
  '2026-27 Digital Records'!E:E,
  '2026-27 Digital Records'!$D:$D,A13,
  '2026-27 Digital Records'!$A:$A,"&gt;="&amp;DATE(2026,4,6),
  '2026-27 Digital Records'!$A:$A,"&lt;="&amp;DATE(2027,1,5)
)</f>
        <v>63.89</v>
      </c>
      <c r="E13" s="7">
        <f>SUMIFS(
  '2026-27 Digital Records'!E:E,
  '2026-27 Digital Records'!$D:$D,A13,
  '2026-27 Digital Records'!$A:$A,"&gt;="&amp;DATE(2026,4,6),
  '2026-27 Digital Records'!$A:$A,"&lt;="&amp;DATE(2027,4,5)
)</f>
        <v>63.89</v>
      </c>
    </row>
    <row r="14" spans="1:5" x14ac:dyDescent="0.5">
      <c r="A14" s="6" t="s">
        <v>13</v>
      </c>
      <c r="B14" s="7">
        <f>SUMIFS(
  '2026-27 Digital Records'!E:E,
  '2026-27 Digital Records'!$D:$D,A14,
  '2026-27 Digital Records'!$A:$A,"&gt;="&amp;DATE(2026,4,6),
  '2026-27 Digital Records'!$A:$A,"&lt;="&amp;DATE(2026,7,5)
)</f>
        <v>46.9</v>
      </c>
      <c r="C14" s="7">
        <f>SUMIFS(
  '2026-27 Digital Records'!E:E,
  '2026-27 Digital Records'!$D:$D,A14,
  '2026-27 Digital Records'!$A:$A,"&gt;="&amp;DATE(2026,4,6),
  '2026-27 Digital Records'!$A:$A,"&lt;="&amp;DATE(2026,10,5)
)</f>
        <v>46.9</v>
      </c>
      <c r="D14" s="7">
        <f>SUMIFS(
  '2026-27 Digital Records'!E:E,
  '2026-27 Digital Records'!$D:$D,A14,
  '2026-27 Digital Records'!$A:$A,"&gt;="&amp;DATE(2026,4,6),
  '2026-27 Digital Records'!$A:$A,"&lt;="&amp;DATE(2027,1,5)
)</f>
        <v>46.9</v>
      </c>
      <c r="E14" s="7">
        <f>SUMIFS(
  '2026-27 Digital Records'!E:E,
  '2026-27 Digital Records'!$D:$D,A14,
  '2026-27 Digital Records'!$A:$A,"&gt;="&amp;DATE(2026,4,6),
  '2026-27 Digital Records'!$A:$A,"&lt;="&amp;DATE(2027,4,5)
)</f>
        <v>46.9</v>
      </c>
    </row>
    <row r="15" spans="1:5" x14ac:dyDescent="0.5">
      <c r="A15" s="6" t="s">
        <v>16</v>
      </c>
      <c r="B15" s="7">
        <f>SUMIFS(
  '2026-27 Digital Records'!E:E,
  '2026-27 Digital Records'!$D:$D,A15,
  '2026-27 Digital Records'!$A:$A,"&gt;="&amp;DATE(2026,4,6),
  '2026-27 Digital Records'!$A:$A,"&lt;="&amp;DATE(2026,7,5)
)</f>
        <v>0</v>
      </c>
      <c r="C15" s="7">
        <f>SUMIFS(
  '2026-27 Digital Records'!E:E,
  '2026-27 Digital Records'!$D:$D,A15,
  '2026-27 Digital Records'!$A:$A,"&gt;="&amp;DATE(2026,4,6),
  '2026-27 Digital Records'!$A:$A,"&lt;="&amp;DATE(2026,10,5)
)</f>
        <v>0</v>
      </c>
      <c r="D15" s="7">
        <f>SUMIFS(
  '2026-27 Digital Records'!E:E,
  '2026-27 Digital Records'!$D:$D,A15,
  '2026-27 Digital Records'!$A:$A,"&gt;="&amp;DATE(2026,4,6),
  '2026-27 Digital Records'!$A:$A,"&lt;="&amp;DATE(2027,1,5)
)</f>
        <v>0</v>
      </c>
      <c r="E15" s="7">
        <f>SUMIFS(
  '2026-27 Digital Records'!E:E,
  '2026-27 Digital Records'!$D:$D,A15,
  '2026-27 Digital Records'!$A:$A,"&gt;="&amp;DATE(2026,4,6),
  '2026-27 Digital Records'!$A:$A,"&lt;="&amp;DATE(2027,4,5)
)</f>
        <v>0</v>
      </c>
    </row>
    <row r="16" spans="1:5" x14ac:dyDescent="0.5">
      <c r="A16" s="6" t="s">
        <v>31</v>
      </c>
      <c r="B16" s="7">
        <f>SUMIFS(
  '2026-27 Digital Records'!E:E,
  '2026-27 Digital Records'!$D:$D,A16,
  '2026-27 Digital Records'!$A:$A,"&gt;="&amp;DATE(2026,4,6),
  '2026-27 Digital Records'!$A:$A,"&lt;="&amp;DATE(2026,7,5)
)</f>
        <v>0</v>
      </c>
      <c r="C16" s="7">
        <f>SUMIFS(
  '2026-27 Digital Records'!E:E,
  '2026-27 Digital Records'!$D:$D,A16,
  '2026-27 Digital Records'!$A:$A,"&gt;="&amp;DATE(2026,4,6),
  '2026-27 Digital Records'!$A:$A,"&lt;="&amp;DATE(2026,10,5)
)</f>
        <v>0</v>
      </c>
      <c r="D16" s="7">
        <f>SUMIFS(
  '2026-27 Digital Records'!E:E,
  '2026-27 Digital Records'!$D:$D,A16,
  '2026-27 Digital Records'!$A:$A,"&gt;="&amp;DATE(2026,4,6),
  '2026-27 Digital Records'!$A:$A,"&lt;="&amp;DATE(2027,1,5)
)</f>
        <v>0</v>
      </c>
      <c r="E16" s="7">
        <f>SUMIFS(
  '2026-27 Digital Records'!E:E,
  '2026-27 Digital Records'!$D:$D,A16,
  '2026-27 Digital Records'!$A:$A,"&gt;="&amp;DATE(2026,4,6),
  '2026-27 Digital Records'!$A:$A,"&lt;="&amp;DATE(2027,4,5)
)</f>
        <v>0</v>
      </c>
    </row>
    <row r="17" spans="1:5" x14ac:dyDescent="0.5">
      <c r="A17" s="6" t="s">
        <v>28</v>
      </c>
      <c r="B17" s="7">
        <f>SUMIFS(
  '2026-27 Digital Records'!E:E,
  '2026-27 Digital Records'!$D:$D,A17,
  '2026-27 Digital Records'!$A:$A,"&gt;="&amp;DATE(2026,4,6),
  '2026-27 Digital Records'!$A:$A,"&lt;="&amp;DATE(2026,7,5)
)</f>
        <v>0</v>
      </c>
      <c r="C17" s="7">
        <f>SUMIFS(
  '2026-27 Digital Records'!E:E,
  '2026-27 Digital Records'!$D:$D,A17,
  '2026-27 Digital Records'!$A:$A,"&gt;="&amp;DATE(2026,4,6),
  '2026-27 Digital Records'!$A:$A,"&lt;="&amp;DATE(2026,10,5)
)</f>
        <v>0</v>
      </c>
      <c r="D17" s="7">
        <f>SUMIFS(
  '2026-27 Digital Records'!E:E,
  '2026-27 Digital Records'!$D:$D,A17,
  '2026-27 Digital Records'!$A:$A,"&gt;="&amp;DATE(2026,4,6),
  '2026-27 Digital Records'!$A:$A,"&lt;="&amp;DATE(2027,1,5)
)</f>
        <v>0</v>
      </c>
      <c r="E17" s="7">
        <f>SUMIFS(
  '2026-27 Digital Records'!E:E,
  '2026-27 Digital Records'!$D:$D,A17,
  '2026-27 Digital Records'!$A:$A,"&gt;="&amp;DATE(2026,4,6),
  '2026-27 Digital Records'!$A:$A,"&lt;="&amp;DATE(2027,4,5)
)</f>
        <v>0</v>
      </c>
    </row>
    <row r="18" spans="1:5" x14ac:dyDescent="0.5">
      <c r="A18" s="6" t="s">
        <v>34</v>
      </c>
      <c r="B18" s="7">
        <f>SUMIFS(
  '2026-27 Digital Records'!E:E,
  '2026-27 Digital Records'!$D:$D,A18,
  '2026-27 Digital Records'!$A:$A,"&gt;="&amp;DATE(2026,4,6),
  '2026-27 Digital Records'!$A:$A,"&lt;="&amp;DATE(2026,7,5)
)</f>
        <v>0</v>
      </c>
      <c r="C18" s="7">
        <f>SUMIFS(
  '2026-27 Digital Records'!E:E,
  '2026-27 Digital Records'!$D:$D,A18,
  '2026-27 Digital Records'!$A:$A,"&gt;="&amp;DATE(2026,4,6),
  '2026-27 Digital Records'!$A:$A,"&lt;="&amp;DATE(2026,10,5)
)</f>
        <v>0</v>
      </c>
      <c r="D18" s="7">
        <f>SUMIFS(
  '2026-27 Digital Records'!E:E,
  '2026-27 Digital Records'!$D:$D,A18,
  '2026-27 Digital Records'!$A:$A,"&gt;="&amp;DATE(2026,4,6),
  '2026-27 Digital Records'!$A:$A,"&lt;="&amp;DATE(2027,1,5)
)</f>
        <v>0</v>
      </c>
      <c r="E18" s="7">
        <f>SUMIFS(
  '2026-27 Digital Records'!E:E,
  '2026-27 Digital Records'!$D:$D,A18,
  '2026-27 Digital Records'!$A:$A,"&gt;="&amp;DATE(2026,4,6),
  '2026-27 Digital Records'!$A:$A,"&lt;="&amp;DATE(2027,4,5)
)</f>
        <v>0</v>
      </c>
    </row>
    <row r="19" spans="1:5" x14ac:dyDescent="0.5">
      <c r="A19" s="6" t="s">
        <v>51</v>
      </c>
      <c r="B19" s="7">
        <f>SUMIFS(
  '2026-27 Digital Records'!E:E,
  '2026-27 Digital Records'!$D:$D,A19,
  '2026-27 Digital Records'!$A:$A,"&gt;="&amp;DATE(2026,4,6),
  '2026-27 Digital Records'!$A:$A,"&lt;="&amp;DATE(2026,7,5)
)</f>
        <v>150</v>
      </c>
      <c r="C19" s="7">
        <f>SUMIFS(
  '2026-27 Digital Records'!E:E,
  '2026-27 Digital Records'!$D:$D,A19,
  '2026-27 Digital Records'!$A:$A,"&gt;="&amp;DATE(2026,4,6),
  '2026-27 Digital Records'!$A:$A,"&lt;="&amp;DATE(2026,10,5)
)</f>
        <v>150</v>
      </c>
      <c r="D19" s="7">
        <f>SUMIFS(
  '2026-27 Digital Records'!E:E,
  '2026-27 Digital Records'!$D:$D,A19,
  '2026-27 Digital Records'!$A:$A,"&gt;="&amp;DATE(2026,4,6),
  '2026-27 Digital Records'!$A:$A,"&lt;="&amp;DATE(2027,1,5)
)</f>
        <v>150</v>
      </c>
      <c r="E19" s="7">
        <f>SUMIFS(
  '2026-27 Digital Records'!E:E,
  '2026-27 Digital Records'!$D:$D,A19,
  '2026-27 Digital Records'!$A:$A,"&gt;="&amp;DATE(2026,4,6),
  '2026-27 Digital Records'!$A:$A,"&lt;="&amp;DATE(2027,4,5)
)</f>
        <v>150</v>
      </c>
    </row>
    <row r="20" spans="1:5" x14ac:dyDescent="0.5">
      <c r="A20" s="6" t="s">
        <v>25</v>
      </c>
      <c r="B20" s="7">
        <f>SUMIFS(
  '2026-27 Digital Records'!E:E,
  '2026-27 Digital Records'!$D:$D,A20,
  '2026-27 Digital Records'!$A:$A,"&gt;="&amp;DATE(2026,4,6),
  '2026-27 Digital Records'!$A:$A,"&lt;="&amp;DATE(2026,7,5)
)</f>
        <v>0</v>
      </c>
      <c r="C20" s="7">
        <f>SUMIFS(
  '2026-27 Digital Records'!E:E,
  '2026-27 Digital Records'!$D:$D,A20,
  '2026-27 Digital Records'!$A:$A,"&gt;="&amp;DATE(2026,4,6),
  '2026-27 Digital Records'!$A:$A,"&lt;="&amp;DATE(2026,10,5)
)</f>
        <v>0</v>
      </c>
      <c r="D20" s="7">
        <f>SUMIFS(
  '2026-27 Digital Records'!E:E,
  '2026-27 Digital Records'!$D:$D,A20,
  '2026-27 Digital Records'!$A:$A,"&gt;="&amp;DATE(2026,4,6),
  '2026-27 Digital Records'!$A:$A,"&lt;="&amp;DATE(2027,1,5)
)</f>
        <v>0</v>
      </c>
      <c r="E20" s="7">
        <f>SUMIFS(
  '2026-27 Digital Records'!E:E,
  '2026-27 Digital Records'!$D:$D,A20,
  '2026-27 Digital Records'!$A:$A,"&gt;="&amp;DATE(2026,4,6),
  '2026-27 Digital Records'!$A:$A,"&lt;="&amp;DATE(2027,4,5)
)</f>
        <v>0</v>
      </c>
    </row>
    <row r="21" spans="1:5" x14ac:dyDescent="0.5">
      <c r="A21" s="6" t="s">
        <v>42</v>
      </c>
      <c r="B21" s="7">
        <f>SUMIFS(
  '2026-27 Digital Records'!E:E,
  '2026-27 Digital Records'!$D:$D,A21,
  '2026-27 Digital Records'!$A:$A,"&gt;="&amp;DATE(2026,4,6),
  '2026-27 Digital Records'!$A:$A,"&lt;="&amp;DATE(2026,7,5)
)</f>
        <v>67.989999999999995</v>
      </c>
      <c r="C21" s="7">
        <f>SUMIFS(
  '2026-27 Digital Records'!E:E,
  '2026-27 Digital Records'!$D:$D,A21,
  '2026-27 Digital Records'!$A:$A,"&gt;="&amp;DATE(2026,4,6),
  '2026-27 Digital Records'!$A:$A,"&lt;="&amp;DATE(2026,10,5)
)</f>
        <v>123.99</v>
      </c>
      <c r="D21" s="7">
        <f>SUMIFS(
  '2026-27 Digital Records'!E:E,
  '2026-27 Digital Records'!$D:$D,A21,
  '2026-27 Digital Records'!$A:$A,"&gt;="&amp;DATE(2026,4,6),
  '2026-27 Digital Records'!$A:$A,"&lt;="&amp;DATE(2027,1,5)
)</f>
        <v>123.99</v>
      </c>
      <c r="E21" s="7">
        <f>SUMIFS(
  '2026-27 Digital Records'!E:E,
  '2026-27 Digital Records'!$D:$D,A21,
  '2026-27 Digital Records'!$A:$A,"&gt;="&amp;DATE(2026,4,6),
  '2026-27 Digital Records'!$A:$A,"&lt;="&amp;DATE(2027,4,5)
)</f>
        <v>363.99</v>
      </c>
    </row>
    <row r="22" spans="1:5" x14ac:dyDescent="0.5">
      <c r="A22" s="10"/>
      <c r="B22" s="7"/>
      <c r="C22" s="7"/>
      <c r="D22" s="7"/>
      <c r="E22" s="7"/>
    </row>
    <row r="23" spans="1:5" ht="16.149999999999999" thickBot="1" x14ac:dyDescent="0.55000000000000004">
      <c r="A23" s="6" t="s">
        <v>231</v>
      </c>
      <c r="B23" s="14">
        <f>SUMIFS(
  '2026-27 Digital Records'!E:E,
  '2026-27 Digital Records'!$C:$C,"Expense",
  '2026-27 Digital Records'!$A:$A,"&gt;="&amp;DATE(2026,4,6),
  '2026-27 Digital Records'!$A:$A,"&lt;="&amp;DATE(2026,7,5)
)</f>
        <v>1670.28</v>
      </c>
      <c r="C23" s="14">
        <f>SUMIFS(
  '2026-27 Digital Records'!E:E,
  '2026-27 Digital Records'!$C:$C,"Expense",
  '2026-27 Digital Records'!$A:$A,"&gt;="&amp;DATE(2026,4,6),
  '2026-27 Digital Records'!$A:$A,"&lt;="&amp;DATE(2026,10,5)
)</f>
        <v>3864.1800000000003</v>
      </c>
      <c r="D23" s="14">
        <f>SUMIFS(
  '2026-27 Digital Records'!E:E,
  '2026-27 Digital Records'!$C:$C,"Expense",
  '2026-27 Digital Records'!$A:$A,"&gt;="&amp;DATE(2026,4,6),
  '2026-27 Digital Records'!$A:$A,"&lt;="&amp;DATE(2027,1,5)
)</f>
        <v>4196.2800000000007</v>
      </c>
      <c r="E23" s="14">
        <f>SUMIFS(
  '2026-27 Digital Records'!E:E,
  '2026-27 Digital Records'!$C:$C,"Expense",
  '2026-27 Digital Records'!$A:$A,"&gt;="&amp;DATE(2026,4,6),
  '2026-27 Digital Records'!$A:$A,"&lt;="&amp;DATE(2027,4,5)
)</f>
        <v>4436.2800000000007</v>
      </c>
    </row>
    <row r="24" spans="1:5" ht="16.149999999999999" thickTop="1" x14ac:dyDescent="0.5"/>
    <row r="25" spans="1:5" x14ac:dyDescent="0.5">
      <c r="A25" s="6" t="s">
        <v>232</v>
      </c>
      <c r="B25" s="7">
        <f>B3-B23</f>
        <v>2032.1699999999998</v>
      </c>
      <c r="C25" s="7">
        <f>C3-C23</f>
        <v>23082.69</v>
      </c>
      <c r="D25" s="7">
        <f>D3-D23</f>
        <v>34355.58</v>
      </c>
      <c r="E25" s="7">
        <f>E3-E23</f>
        <v>54044.210000000006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0668-029B-46DB-AD3E-128330BEBA69}">
  <dimension ref="A1:F53"/>
  <sheetViews>
    <sheetView zoomScaleNormal="100" workbookViewId="0">
      <pane ySplit="1" topLeftCell="A4" activePane="bottomLeft" state="frozen"/>
      <selection pane="bottomLeft" activeCell="E19" sqref="E19"/>
    </sheetView>
  </sheetViews>
  <sheetFormatPr defaultColWidth="11.73046875" defaultRowHeight="15.75" x14ac:dyDescent="0.5"/>
  <cols>
    <col min="1" max="1" width="11.19921875" style="6" bestFit="1" customWidth="1"/>
    <col min="2" max="2" width="45.86328125" style="6" customWidth="1"/>
    <col min="3" max="3" width="19.73046875" style="6" bestFit="1" customWidth="1"/>
    <col min="4" max="4" width="39.46484375" style="8" bestFit="1" customWidth="1"/>
    <col min="5" max="5" width="15.6640625" style="7" customWidth="1"/>
    <col min="6" max="6" width="16.06640625" style="6" bestFit="1" customWidth="1"/>
    <col min="7" max="16384" width="11.73046875" style="6"/>
  </cols>
  <sheetData>
    <row r="1" spans="1:6" s="10" customFormat="1" x14ac:dyDescent="0.5">
      <c r="A1" s="10" t="s">
        <v>223</v>
      </c>
      <c r="B1" s="10" t="s">
        <v>59</v>
      </c>
      <c r="C1" s="12" t="s">
        <v>222</v>
      </c>
      <c r="D1" s="10" t="s">
        <v>221</v>
      </c>
      <c r="E1" s="11" t="s">
        <v>220</v>
      </c>
      <c r="F1" s="10" t="s">
        <v>233</v>
      </c>
    </row>
    <row r="2" spans="1:6" x14ac:dyDescent="0.5">
      <c r="A2" s="9">
        <v>46118</v>
      </c>
      <c r="B2" s="6" t="s">
        <v>171</v>
      </c>
      <c r="C2" s="6" t="s">
        <v>172</v>
      </c>
      <c r="D2" s="6" t="s">
        <v>168</v>
      </c>
      <c r="E2" s="7">
        <v>39</v>
      </c>
      <c r="F2" s="6" t="b">
        <v>0</v>
      </c>
    </row>
    <row r="3" spans="1:6" x14ac:dyDescent="0.5">
      <c r="A3" s="9">
        <v>46119</v>
      </c>
      <c r="B3" s="6" t="s">
        <v>173</v>
      </c>
      <c r="C3" s="6" t="s">
        <v>172</v>
      </c>
      <c r="D3" s="6" t="s">
        <v>13</v>
      </c>
      <c r="E3" s="7">
        <v>19.899999999999999</v>
      </c>
      <c r="F3" s="6" t="b">
        <v>0</v>
      </c>
    </row>
    <row r="4" spans="1:6" x14ac:dyDescent="0.5">
      <c r="A4" s="9">
        <v>46121</v>
      </c>
      <c r="B4" s="6" t="s">
        <v>174</v>
      </c>
      <c r="C4" s="6" t="s">
        <v>172</v>
      </c>
      <c r="D4" s="6" t="s">
        <v>19</v>
      </c>
      <c r="E4" s="7">
        <v>78.78</v>
      </c>
      <c r="F4" s="6" t="b">
        <v>0</v>
      </c>
    </row>
    <row r="5" spans="1:6" x14ac:dyDescent="0.5">
      <c r="A5" s="9">
        <v>46122</v>
      </c>
      <c r="B5" s="6" t="s">
        <v>175</v>
      </c>
      <c r="C5" s="6" t="s">
        <v>113</v>
      </c>
      <c r="D5" s="8" t="s">
        <v>54</v>
      </c>
      <c r="E5" s="7">
        <v>23.78</v>
      </c>
      <c r="F5" s="6" t="b">
        <v>0</v>
      </c>
    </row>
    <row r="6" spans="1:6" x14ac:dyDescent="0.5">
      <c r="A6" s="9">
        <v>46123</v>
      </c>
      <c r="B6" s="6" t="s">
        <v>176</v>
      </c>
      <c r="C6" s="6" t="s">
        <v>172</v>
      </c>
      <c r="D6" s="8" t="s">
        <v>177</v>
      </c>
      <c r="E6" s="7">
        <v>89.66</v>
      </c>
      <c r="F6" s="6" t="b">
        <v>0</v>
      </c>
    </row>
    <row r="7" spans="1:6" x14ac:dyDescent="0.5">
      <c r="A7" s="9">
        <v>46154</v>
      </c>
      <c r="B7" s="6" t="s">
        <v>178</v>
      </c>
      <c r="C7" s="6" t="s">
        <v>113</v>
      </c>
      <c r="D7" s="6" t="s">
        <v>54</v>
      </c>
      <c r="E7" s="7">
        <v>70.78</v>
      </c>
      <c r="F7" s="6" t="b">
        <v>0</v>
      </c>
    </row>
    <row r="8" spans="1:6" x14ac:dyDescent="0.5">
      <c r="A8" s="9">
        <v>46156</v>
      </c>
      <c r="B8" s="6" t="s">
        <v>179</v>
      </c>
      <c r="C8" s="6" t="s">
        <v>172</v>
      </c>
      <c r="D8" s="6" t="s">
        <v>37</v>
      </c>
      <c r="E8" s="7">
        <v>12.78</v>
      </c>
      <c r="F8" s="6" t="b">
        <v>0</v>
      </c>
    </row>
    <row r="9" spans="1:6" x14ac:dyDescent="0.5">
      <c r="A9" s="9">
        <v>46157</v>
      </c>
      <c r="B9" s="6" t="s">
        <v>180</v>
      </c>
      <c r="C9" s="6" t="s">
        <v>172</v>
      </c>
      <c r="D9" s="8" t="s">
        <v>168</v>
      </c>
      <c r="E9" s="7">
        <v>24.89</v>
      </c>
      <c r="F9" s="6" t="b">
        <v>0</v>
      </c>
    </row>
    <row r="10" spans="1:6" x14ac:dyDescent="0.5">
      <c r="A10" s="9">
        <v>46158</v>
      </c>
      <c r="B10" s="6" t="s">
        <v>181</v>
      </c>
      <c r="C10" s="6" t="s">
        <v>172</v>
      </c>
      <c r="D10" s="8" t="s">
        <v>19</v>
      </c>
      <c r="E10" s="7">
        <v>18.78</v>
      </c>
      <c r="F10" s="6" t="b">
        <v>0</v>
      </c>
    </row>
    <row r="11" spans="1:6" x14ac:dyDescent="0.5">
      <c r="A11" s="9">
        <v>46191</v>
      </c>
      <c r="B11" s="6" t="s">
        <v>182</v>
      </c>
      <c r="C11" s="6" t="s">
        <v>113</v>
      </c>
      <c r="D11" s="8" t="s">
        <v>54</v>
      </c>
      <c r="E11" s="7">
        <v>1876</v>
      </c>
      <c r="F11" s="6" t="b">
        <v>0</v>
      </c>
    </row>
    <row r="12" spans="1:6" x14ac:dyDescent="0.5">
      <c r="A12" s="9">
        <v>46192</v>
      </c>
      <c r="B12" s="6" t="s">
        <v>183</v>
      </c>
      <c r="C12" s="6" t="s">
        <v>172</v>
      </c>
      <c r="D12" s="6" t="s">
        <v>57</v>
      </c>
      <c r="E12" s="7">
        <v>675.89</v>
      </c>
      <c r="F12" s="6" t="b">
        <v>0</v>
      </c>
    </row>
    <row r="13" spans="1:6" x14ac:dyDescent="0.5">
      <c r="A13" s="9">
        <v>46193</v>
      </c>
      <c r="B13" s="6" t="s">
        <v>184</v>
      </c>
      <c r="C13" s="6" t="s">
        <v>172</v>
      </c>
      <c r="D13" s="8" t="s">
        <v>177</v>
      </c>
      <c r="E13" s="7">
        <v>231.9</v>
      </c>
      <c r="F13" s="6" t="b">
        <v>0</v>
      </c>
    </row>
    <row r="14" spans="1:6" x14ac:dyDescent="0.5">
      <c r="A14" s="9">
        <v>46194</v>
      </c>
      <c r="B14" s="6" t="s">
        <v>185</v>
      </c>
      <c r="C14" s="6" t="s">
        <v>172</v>
      </c>
      <c r="D14" s="8" t="s">
        <v>13</v>
      </c>
      <c r="E14" s="7">
        <v>27</v>
      </c>
      <c r="F14" s="6" t="b">
        <v>0</v>
      </c>
    </row>
    <row r="15" spans="1:6" x14ac:dyDescent="0.5">
      <c r="A15" s="9">
        <v>46195</v>
      </c>
      <c r="B15" s="6" t="s">
        <v>186</v>
      </c>
      <c r="C15" s="6" t="s">
        <v>172</v>
      </c>
      <c r="D15" s="8" t="s">
        <v>19</v>
      </c>
      <c r="E15" s="7">
        <v>67.819999999999993</v>
      </c>
      <c r="F15" s="6" t="b">
        <v>0</v>
      </c>
    </row>
    <row r="16" spans="1:6" x14ac:dyDescent="0.5">
      <c r="A16" s="9">
        <v>46198</v>
      </c>
      <c r="B16" s="6" t="s">
        <v>187</v>
      </c>
      <c r="C16" s="6" t="s">
        <v>113</v>
      </c>
      <c r="D16" s="8" t="s">
        <v>54</v>
      </c>
      <c r="E16" s="7">
        <v>89</v>
      </c>
      <c r="F16" s="6" t="b">
        <v>0</v>
      </c>
    </row>
    <row r="17" spans="1:6" x14ac:dyDescent="0.5">
      <c r="A17" s="9">
        <v>46200</v>
      </c>
      <c r="B17" s="6" t="s">
        <v>188</v>
      </c>
      <c r="C17" s="6" t="s">
        <v>172</v>
      </c>
      <c r="D17" s="6" t="s">
        <v>45</v>
      </c>
      <c r="E17" s="7">
        <v>165.89</v>
      </c>
      <c r="F17" s="6" t="b">
        <v>0</v>
      </c>
    </row>
    <row r="18" spans="1:6" x14ac:dyDescent="0.5">
      <c r="A18" s="9">
        <v>46201</v>
      </c>
      <c r="B18" s="6" t="s">
        <v>189</v>
      </c>
      <c r="C18" s="6" t="s">
        <v>172</v>
      </c>
      <c r="D18" s="8" t="s">
        <v>42</v>
      </c>
      <c r="E18" s="7">
        <v>67.989999999999995</v>
      </c>
      <c r="F18" s="6" t="b">
        <v>0</v>
      </c>
    </row>
    <row r="19" spans="1:6" x14ac:dyDescent="0.5">
      <c r="A19" s="9">
        <v>46203</v>
      </c>
      <c r="B19" s="6" t="s">
        <v>190</v>
      </c>
      <c r="C19" s="6" t="s">
        <v>113</v>
      </c>
      <c r="D19" s="8" t="s">
        <v>54</v>
      </c>
      <c r="E19" s="7">
        <v>300</v>
      </c>
      <c r="F19" s="6" t="b">
        <v>0</v>
      </c>
    </row>
    <row r="20" spans="1:6" x14ac:dyDescent="0.5">
      <c r="A20" s="9">
        <v>46203</v>
      </c>
      <c r="B20" s="6" t="s">
        <v>191</v>
      </c>
      <c r="C20" s="6" t="s">
        <v>172</v>
      </c>
      <c r="D20" s="8" t="s">
        <v>51</v>
      </c>
      <c r="E20" s="7">
        <v>150</v>
      </c>
      <c r="F20" s="6" t="b">
        <v>0</v>
      </c>
    </row>
    <row r="21" spans="1:6" x14ac:dyDescent="0.5">
      <c r="A21" s="9">
        <v>46208</v>
      </c>
      <c r="B21" s="6" t="s">
        <v>192</v>
      </c>
      <c r="C21" s="6" t="s">
        <v>113</v>
      </c>
      <c r="D21" s="8" t="s">
        <v>54</v>
      </c>
      <c r="E21" s="7">
        <v>1342.89</v>
      </c>
      <c r="F21" s="6" t="b">
        <v>0</v>
      </c>
    </row>
    <row r="22" spans="1:6" x14ac:dyDescent="0.5">
      <c r="A22" s="9">
        <v>46211</v>
      </c>
      <c r="B22" s="6" t="s">
        <v>174</v>
      </c>
      <c r="C22" s="6" t="s">
        <v>172</v>
      </c>
      <c r="D22" s="8" t="s">
        <v>19</v>
      </c>
      <c r="E22" s="7">
        <v>78.599999999999994</v>
      </c>
      <c r="F22" s="6" t="b">
        <v>0</v>
      </c>
    </row>
    <row r="23" spans="1:6" x14ac:dyDescent="0.5">
      <c r="A23" s="9">
        <v>46215</v>
      </c>
      <c r="B23" s="6" t="s">
        <v>193</v>
      </c>
      <c r="C23" s="6" t="s">
        <v>113</v>
      </c>
      <c r="D23" s="8" t="s">
        <v>54</v>
      </c>
      <c r="E23" s="7">
        <v>897.9</v>
      </c>
      <c r="F23" s="6" t="b">
        <v>0</v>
      </c>
    </row>
    <row r="24" spans="1:6" x14ac:dyDescent="0.5">
      <c r="A24" s="9">
        <v>46221</v>
      </c>
      <c r="B24" s="6" t="s">
        <v>194</v>
      </c>
      <c r="C24" s="6" t="s">
        <v>172</v>
      </c>
      <c r="D24" s="8" t="s">
        <v>177</v>
      </c>
      <c r="E24" s="7">
        <v>420</v>
      </c>
      <c r="F24" s="6" t="b">
        <v>0</v>
      </c>
    </row>
    <row r="25" spans="1:6" x14ac:dyDescent="0.5">
      <c r="A25" s="9">
        <v>46228</v>
      </c>
      <c r="B25" s="6" t="s">
        <v>195</v>
      </c>
      <c r="C25" s="6" t="s">
        <v>113</v>
      </c>
      <c r="D25" s="8" t="s">
        <v>54</v>
      </c>
      <c r="E25" s="7">
        <v>4789.88</v>
      </c>
      <c r="F25" s="6" t="b">
        <v>0</v>
      </c>
    </row>
    <row r="26" spans="1:6" x14ac:dyDescent="0.5">
      <c r="A26" s="9">
        <v>46233</v>
      </c>
      <c r="B26" s="6" t="s">
        <v>196</v>
      </c>
      <c r="C26" s="6" t="s">
        <v>172</v>
      </c>
      <c r="D26" s="8" t="s">
        <v>42</v>
      </c>
      <c r="E26" s="7">
        <v>56</v>
      </c>
      <c r="F26" s="6" t="b">
        <v>0</v>
      </c>
    </row>
    <row r="27" spans="1:6" x14ac:dyDescent="0.5">
      <c r="A27" s="9">
        <v>46239</v>
      </c>
      <c r="B27" s="6" t="s">
        <v>197</v>
      </c>
      <c r="C27" s="6" t="s">
        <v>113</v>
      </c>
      <c r="D27" s="8" t="s">
        <v>54</v>
      </c>
      <c r="E27" s="7">
        <v>1456.64</v>
      </c>
      <c r="F27" s="6" t="b">
        <v>0</v>
      </c>
    </row>
    <row r="28" spans="1:6" x14ac:dyDescent="0.5">
      <c r="A28" s="9">
        <v>46244</v>
      </c>
      <c r="B28" s="6" t="s">
        <v>174</v>
      </c>
      <c r="C28" s="6" t="s">
        <v>172</v>
      </c>
      <c r="D28" s="8" t="s">
        <v>19</v>
      </c>
      <c r="E28" s="7">
        <v>82.4</v>
      </c>
      <c r="F28" s="6" t="b">
        <v>0</v>
      </c>
    </row>
    <row r="29" spans="1:6" x14ac:dyDescent="0.5">
      <c r="A29" s="9">
        <v>46249</v>
      </c>
      <c r="B29" s="6" t="s">
        <v>198</v>
      </c>
      <c r="C29" s="6" t="s">
        <v>113</v>
      </c>
      <c r="D29" s="8" t="s">
        <v>54</v>
      </c>
      <c r="E29" s="7">
        <v>1350</v>
      </c>
      <c r="F29" s="6" t="b">
        <v>0</v>
      </c>
    </row>
    <row r="30" spans="1:6" x14ac:dyDescent="0.5">
      <c r="A30" s="9">
        <v>46256</v>
      </c>
      <c r="B30" s="6" t="s">
        <v>199</v>
      </c>
      <c r="C30" s="6" t="s">
        <v>172</v>
      </c>
      <c r="D30" s="8" t="s">
        <v>177</v>
      </c>
      <c r="E30" s="7">
        <v>310</v>
      </c>
      <c r="F30" s="6" t="b">
        <v>0</v>
      </c>
    </row>
    <row r="31" spans="1:6" x14ac:dyDescent="0.5">
      <c r="A31" s="9">
        <v>46264</v>
      </c>
      <c r="B31" s="6" t="s">
        <v>200</v>
      </c>
      <c r="C31" s="6" t="s">
        <v>113</v>
      </c>
      <c r="D31" s="8" t="s">
        <v>54</v>
      </c>
      <c r="E31" s="7">
        <v>3452</v>
      </c>
      <c r="F31" s="6" t="b">
        <v>0</v>
      </c>
    </row>
    <row r="32" spans="1:6" x14ac:dyDescent="0.5">
      <c r="A32" s="9">
        <v>46270</v>
      </c>
      <c r="B32" s="6" t="s">
        <v>201</v>
      </c>
      <c r="C32" s="6" t="s">
        <v>113</v>
      </c>
      <c r="D32" s="8" t="s">
        <v>54</v>
      </c>
      <c r="E32" s="7">
        <v>1167</v>
      </c>
      <c r="F32" s="6" t="b">
        <v>0</v>
      </c>
    </row>
    <row r="33" spans="1:6" x14ac:dyDescent="0.5">
      <c r="A33" s="9">
        <v>46277</v>
      </c>
      <c r="B33" s="6" t="s">
        <v>174</v>
      </c>
      <c r="C33" s="6" t="s">
        <v>172</v>
      </c>
      <c r="D33" s="8" t="s">
        <v>19</v>
      </c>
      <c r="E33" s="7">
        <v>79.900000000000006</v>
      </c>
      <c r="F33" s="6" t="b">
        <v>0</v>
      </c>
    </row>
    <row r="34" spans="1:6" x14ac:dyDescent="0.5">
      <c r="A34" s="9">
        <v>46283</v>
      </c>
      <c r="B34" s="6" t="s">
        <v>202</v>
      </c>
      <c r="C34" s="6" t="s">
        <v>113</v>
      </c>
      <c r="D34" s="8" t="s">
        <v>54</v>
      </c>
      <c r="E34" s="7">
        <v>8964</v>
      </c>
      <c r="F34" s="6" t="b">
        <v>0</v>
      </c>
    </row>
    <row r="35" spans="1:6" x14ac:dyDescent="0.5">
      <c r="A35" s="9">
        <v>46290</v>
      </c>
      <c r="B35" s="6" t="s">
        <v>203</v>
      </c>
      <c r="C35" s="6" t="s">
        <v>172</v>
      </c>
      <c r="D35" s="8" t="s">
        <v>45</v>
      </c>
      <c r="E35" s="7">
        <v>1167</v>
      </c>
      <c r="F35" s="6" t="b">
        <v>0</v>
      </c>
    </row>
    <row r="36" spans="1:6" x14ac:dyDescent="0.5">
      <c r="A36" s="9">
        <v>46300</v>
      </c>
      <c r="B36" s="6" t="s">
        <v>204</v>
      </c>
      <c r="C36" s="6" t="s">
        <v>113</v>
      </c>
      <c r="D36" s="8" t="s">
        <v>54</v>
      </c>
      <c r="E36" s="7">
        <v>1167</v>
      </c>
      <c r="F36" s="6" t="b">
        <v>0</v>
      </c>
    </row>
    <row r="37" spans="1:6" x14ac:dyDescent="0.5">
      <c r="A37" s="9">
        <v>46305</v>
      </c>
      <c r="B37" s="6" t="s">
        <v>205</v>
      </c>
      <c r="C37" s="6" t="s">
        <v>113</v>
      </c>
      <c r="D37" s="8" t="s">
        <v>54</v>
      </c>
      <c r="E37" s="7">
        <v>1750</v>
      </c>
      <c r="F37" s="6" t="b">
        <v>0</v>
      </c>
    </row>
    <row r="38" spans="1:6" x14ac:dyDescent="0.5">
      <c r="A38" s="9">
        <v>46313</v>
      </c>
      <c r="B38" s="6" t="s">
        <v>174</v>
      </c>
      <c r="C38" s="6" t="s">
        <v>172</v>
      </c>
      <c r="D38" s="8" t="s">
        <v>19</v>
      </c>
      <c r="E38" s="7">
        <v>76.3</v>
      </c>
      <c r="F38" s="6" t="b">
        <v>0</v>
      </c>
    </row>
    <row r="39" spans="1:6" x14ac:dyDescent="0.5">
      <c r="A39" s="9">
        <v>46323</v>
      </c>
      <c r="B39" s="6" t="s">
        <v>206</v>
      </c>
      <c r="C39" s="6" t="s">
        <v>113</v>
      </c>
      <c r="D39" s="8" t="s">
        <v>54</v>
      </c>
      <c r="E39" s="7">
        <v>2178.44</v>
      </c>
      <c r="F39" s="6" t="b">
        <v>0</v>
      </c>
    </row>
    <row r="40" spans="1:6" x14ac:dyDescent="0.5">
      <c r="A40" s="9">
        <v>46331</v>
      </c>
      <c r="B40" s="6" t="s">
        <v>207</v>
      </c>
      <c r="C40" s="6" t="s">
        <v>113</v>
      </c>
      <c r="D40" s="8" t="s">
        <v>54</v>
      </c>
      <c r="E40" s="7">
        <v>1167</v>
      </c>
      <c r="F40" s="6" t="b">
        <v>0</v>
      </c>
    </row>
    <row r="41" spans="1:6" x14ac:dyDescent="0.5">
      <c r="A41" s="9">
        <v>46338</v>
      </c>
      <c r="B41" s="6" t="s">
        <v>208</v>
      </c>
      <c r="C41" s="6" t="s">
        <v>172</v>
      </c>
      <c r="D41" s="8" t="s">
        <v>37</v>
      </c>
      <c r="E41" s="7">
        <v>185</v>
      </c>
      <c r="F41" s="6" t="b">
        <v>0</v>
      </c>
    </row>
    <row r="42" spans="1:6" x14ac:dyDescent="0.5">
      <c r="A42" s="9">
        <v>46346</v>
      </c>
      <c r="B42" s="6" t="s">
        <v>209</v>
      </c>
      <c r="C42" s="6" t="s">
        <v>113</v>
      </c>
      <c r="D42" s="8" t="s">
        <v>54</v>
      </c>
      <c r="E42" s="7">
        <v>3125.55</v>
      </c>
      <c r="F42" s="6" t="b">
        <v>0</v>
      </c>
    </row>
    <row r="43" spans="1:6" x14ac:dyDescent="0.5">
      <c r="A43" s="9">
        <v>46361</v>
      </c>
      <c r="B43" s="6" t="s">
        <v>210</v>
      </c>
      <c r="C43" s="6" t="s">
        <v>113</v>
      </c>
      <c r="D43" s="8" t="s">
        <v>54</v>
      </c>
      <c r="E43" s="7">
        <v>1167</v>
      </c>
      <c r="F43" s="6" t="b">
        <v>0</v>
      </c>
    </row>
    <row r="44" spans="1:6" x14ac:dyDescent="0.5">
      <c r="A44" s="9">
        <v>46366</v>
      </c>
      <c r="B44" s="6" t="s">
        <v>211</v>
      </c>
      <c r="C44" s="6" t="s">
        <v>113</v>
      </c>
      <c r="D44" s="8" t="s">
        <v>54</v>
      </c>
      <c r="E44" s="7">
        <v>1050</v>
      </c>
      <c r="F44" s="6" t="b">
        <v>0</v>
      </c>
    </row>
    <row r="45" spans="1:6" x14ac:dyDescent="0.5">
      <c r="A45" s="9">
        <v>46374</v>
      </c>
      <c r="B45" s="6" t="s">
        <v>174</v>
      </c>
      <c r="C45" s="6" t="s">
        <v>172</v>
      </c>
      <c r="D45" s="8" t="s">
        <v>19</v>
      </c>
      <c r="E45" s="7">
        <v>70.8</v>
      </c>
      <c r="F45" s="6" t="b">
        <v>0</v>
      </c>
    </row>
    <row r="46" spans="1:6" x14ac:dyDescent="0.5">
      <c r="A46" s="9">
        <v>46392</v>
      </c>
      <c r="B46" s="6" t="s">
        <v>212</v>
      </c>
      <c r="C46" s="6" t="s">
        <v>113</v>
      </c>
      <c r="D46" s="8" t="s">
        <v>54</v>
      </c>
      <c r="E46" s="7">
        <v>1167</v>
      </c>
      <c r="F46" s="6" t="b">
        <v>0</v>
      </c>
    </row>
    <row r="47" spans="1:6" x14ac:dyDescent="0.5">
      <c r="A47" s="9">
        <v>46402</v>
      </c>
      <c r="B47" s="6" t="s">
        <v>213</v>
      </c>
      <c r="C47" s="6" t="s">
        <v>113</v>
      </c>
      <c r="D47" s="8" t="s">
        <v>54</v>
      </c>
      <c r="E47" s="7">
        <v>4125.6499999999996</v>
      </c>
      <c r="F47" s="6" t="b">
        <v>0</v>
      </c>
    </row>
    <row r="48" spans="1:6" x14ac:dyDescent="0.5">
      <c r="A48" s="9">
        <v>46412</v>
      </c>
      <c r="B48" s="6" t="s">
        <v>214</v>
      </c>
      <c r="C48" s="6" t="s">
        <v>172</v>
      </c>
      <c r="D48" s="8" t="s">
        <v>42</v>
      </c>
      <c r="E48" s="7">
        <v>240</v>
      </c>
      <c r="F48" s="6" t="b">
        <v>0</v>
      </c>
    </row>
    <row r="49" spans="1:6" x14ac:dyDescent="0.5">
      <c r="A49" s="9">
        <v>46423</v>
      </c>
      <c r="B49" s="6" t="s">
        <v>215</v>
      </c>
      <c r="C49" s="6" t="s">
        <v>113</v>
      </c>
      <c r="D49" s="8" t="s">
        <v>54</v>
      </c>
      <c r="E49" s="7">
        <v>1167</v>
      </c>
      <c r="F49" s="6" t="b">
        <v>0</v>
      </c>
    </row>
    <row r="50" spans="1:6" x14ac:dyDescent="0.5">
      <c r="A50" s="9">
        <v>46432</v>
      </c>
      <c r="B50" s="6" t="s">
        <v>216</v>
      </c>
      <c r="C50" s="6" t="s">
        <v>113</v>
      </c>
      <c r="D50" s="8" t="s">
        <v>54</v>
      </c>
      <c r="E50" s="7">
        <v>4786</v>
      </c>
      <c r="F50" s="6" t="b">
        <v>0</v>
      </c>
    </row>
    <row r="51" spans="1:6" x14ac:dyDescent="0.5">
      <c r="A51" s="9">
        <v>46451</v>
      </c>
      <c r="B51" s="6" t="s">
        <v>217</v>
      </c>
      <c r="C51" s="6" t="s">
        <v>113</v>
      </c>
      <c r="D51" s="8" t="s">
        <v>54</v>
      </c>
      <c r="E51" s="7">
        <v>1167</v>
      </c>
      <c r="F51" s="6" t="b">
        <v>0</v>
      </c>
    </row>
    <row r="52" spans="1:6" x14ac:dyDescent="0.5">
      <c r="A52" s="9">
        <v>46458</v>
      </c>
      <c r="B52" s="6" t="s">
        <v>218</v>
      </c>
      <c r="C52" s="6" t="s">
        <v>113</v>
      </c>
      <c r="D52" s="8" t="s">
        <v>54</v>
      </c>
      <c r="E52" s="7">
        <v>3250</v>
      </c>
      <c r="F52" s="6" t="b">
        <v>0</v>
      </c>
    </row>
    <row r="53" spans="1:6" x14ac:dyDescent="0.5">
      <c r="A53" s="9">
        <v>46482</v>
      </c>
      <c r="B53" s="6" t="s">
        <v>219</v>
      </c>
      <c r="C53" s="6" t="s">
        <v>113</v>
      </c>
      <c r="D53" s="8" t="s">
        <v>54</v>
      </c>
      <c r="E53" s="7">
        <v>5432.98</v>
      </c>
      <c r="F53" s="6" t="b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7E7E-F703-4856-8BC0-2B93197ADFA5}">
  <dimension ref="A1:L12"/>
  <sheetViews>
    <sheetView workbookViewId="0">
      <selection sqref="A1:XFD12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7.53125" bestFit="1" customWidth="1"/>
    <col min="6" max="6" width="26.9296875" bestFit="1" customWidth="1"/>
    <col min="7" max="7" width="13.06640625" bestFit="1" customWidth="1"/>
    <col min="9" max="9" width="16.86328125" bestFit="1" customWidth="1"/>
    <col min="10" max="10" width="6.86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89</v>
      </c>
      <c r="F2" s="2" t="s">
        <v>90</v>
      </c>
      <c r="G2" s="2" t="s">
        <v>62</v>
      </c>
      <c r="H2" s="2">
        <v>6</v>
      </c>
      <c r="I2" s="2" t="s">
        <v>71</v>
      </c>
      <c r="J2" s="2">
        <v>10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85</v>
      </c>
      <c r="F3" s="2" t="s">
        <v>86</v>
      </c>
      <c r="G3" s="2" t="s">
        <v>62</v>
      </c>
      <c r="H3" s="2">
        <v>3</v>
      </c>
      <c r="I3" s="2" t="s">
        <v>71</v>
      </c>
      <c r="J3" s="2">
        <v>20</v>
      </c>
      <c r="K3" s="2" t="s">
        <v>112</v>
      </c>
      <c r="L3" s="2" t="s">
        <v>166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82</v>
      </c>
      <c r="F4" s="2" t="s">
        <v>83</v>
      </c>
      <c r="G4" s="2" t="s">
        <v>62</v>
      </c>
      <c r="H4" s="2">
        <v>12</v>
      </c>
      <c r="I4" s="2" t="s">
        <v>71</v>
      </c>
      <c r="J4" s="2">
        <v>30</v>
      </c>
      <c r="K4" s="2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78</v>
      </c>
      <c r="F5" s="2" t="s">
        <v>77</v>
      </c>
      <c r="G5" s="2" t="s">
        <v>62</v>
      </c>
      <c r="H5" s="2">
        <v>8</v>
      </c>
      <c r="I5" s="2" t="s">
        <v>71</v>
      </c>
      <c r="J5" s="2">
        <v>40</v>
      </c>
      <c r="K5" s="2" t="s">
        <v>112</v>
      </c>
      <c r="L5" s="2" t="s">
        <v>166</v>
      </c>
    </row>
    <row r="6" spans="1:12" s="2" customFormat="1" x14ac:dyDescent="0.45">
      <c r="A6" s="2" t="s">
        <v>9</v>
      </c>
      <c r="B6" s="2" t="s">
        <v>128</v>
      </c>
      <c r="C6" s="2" t="s">
        <v>11</v>
      </c>
      <c r="D6" s="2">
        <v>8300</v>
      </c>
      <c r="E6" s="2" t="s">
        <v>129</v>
      </c>
      <c r="F6" s="2" t="s">
        <v>42</v>
      </c>
      <c r="G6" s="2" t="s">
        <v>62</v>
      </c>
      <c r="H6" s="2">
        <v>16</v>
      </c>
      <c r="I6" s="2" t="s">
        <v>71</v>
      </c>
      <c r="J6" s="2">
        <v>60</v>
      </c>
      <c r="K6" s="2" t="s">
        <v>112</v>
      </c>
      <c r="L6" s="2" t="s">
        <v>166</v>
      </c>
    </row>
    <row r="7" spans="1:12" s="2" customFormat="1" x14ac:dyDescent="0.45">
      <c r="A7" s="2" t="s">
        <v>9</v>
      </c>
      <c r="B7" s="2" t="s">
        <v>126</v>
      </c>
      <c r="C7" s="2" t="s">
        <v>11</v>
      </c>
      <c r="D7" s="2">
        <v>7001</v>
      </c>
      <c r="E7" s="2" t="s">
        <v>127</v>
      </c>
      <c r="F7" s="2" t="s">
        <v>125</v>
      </c>
      <c r="G7" s="2" t="s">
        <v>62</v>
      </c>
      <c r="H7" s="2">
        <v>4</v>
      </c>
      <c r="I7" s="2" t="s">
        <v>71</v>
      </c>
      <c r="J7" s="2">
        <v>70</v>
      </c>
      <c r="K7" s="2" t="s">
        <v>112</v>
      </c>
      <c r="L7" s="2" t="s">
        <v>166</v>
      </c>
    </row>
    <row r="8" spans="1:12" s="2" customFormat="1" x14ac:dyDescent="0.45">
      <c r="A8" s="2" t="s">
        <v>9</v>
      </c>
      <c r="B8" s="2" t="s">
        <v>46</v>
      </c>
      <c r="C8" s="2" t="s">
        <v>11</v>
      </c>
      <c r="D8" s="2">
        <v>7500</v>
      </c>
      <c r="E8" s="2" t="s">
        <v>79</v>
      </c>
      <c r="F8" s="2" t="s">
        <v>48</v>
      </c>
      <c r="G8" s="2" t="s">
        <v>62</v>
      </c>
      <c r="H8" s="2">
        <v>7</v>
      </c>
      <c r="I8" s="2" t="s">
        <v>71</v>
      </c>
      <c r="J8" s="2">
        <v>80</v>
      </c>
      <c r="K8" s="2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49</v>
      </c>
      <c r="C9" s="2" t="s">
        <v>11</v>
      </c>
      <c r="D9" s="2">
        <v>7600</v>
      </c>
      <c r="E9" s="2" t="s">
        <v>80</v>
      </c>
      <c r="F9" s="2" t="s">
        <v>51</v>
      </c>
      <c r="G9" s="2" t="s">
        <v>62</v>
      </c>
      <c r="H9" s="2">
        <v>14</v>
      </c>
      <c r="I9" s="2" t="s">
        <v>71</v>
      </c>
      <c r="J9" s="2">
        <v>90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130</v>
      </c>
      <c r="C10" s="2" t="s">
        <v>11</v>
      </c>
      <c r="D10" s="2">
        <v>4010</v>
      </c>
      <c r="E10" s="2" t="s">
        <v>131</v>
      </c>
      <c r="F10" s="2" t="s">
        <v>132</v>
      </c>
      <c r="G10" s="2" t="s">
        <v>62</v>
      </c>
      <c r="H10" s="2">
        <v>1</v>
      </c>
      <c r="I10" s="2" t="s">
        <v>71</v>
      </c>
      <c r="J10" s="2">
        <v>100</v>
      </c>
      <c r="K10" s="2" t="s">
        <v>113</v>
      </c>
      <c r="L10" s="2" t="s">
        <v>166</v>
      </c>
    </row>
    <row r="11" spans="1:12" s="2" customFormat="1" x14ac:dyDescent="0.45">
      <c r="A11" s="2" t="s">
        <v>9</v>
      </c>
      <c r="B11" s="2" t="s">
        <v>133</v>
      </c>
      <c r="C11" s="2" t="s">
        <v>11</v>
      </c>
      <c r="D11" s="2">
        <v>4011</v>
      </c>
      <c r="E11" s="2" t="s">
        <v>134</v>
      </c>
      <c r="F11" s="2" t="s">
        <v>135</v>
      </c>
      <c r="G11" s="2" t="s">
        <v>62</v>
      </c>
      <c r="H11" s="2">
        <v>5</v>
      </c>
      <c r="I11" s="2" t="s">
        <v>71</v>
      </c>
      <c r="J11" s="2">
        <v>100</v>
      </c>
      <c r="K11" s="2" t="s">
        <v>113</v>
      </c>
      <c r="L11" s="2" t="s">
        <v>166</v>
      </c>
    </row>
    <row r="12" spans="1:12" s="2" customFormat="1" x14ac:dyDescent="0.45">
      <c r="A12" s="2" t="s">
        <v>9</v>
      </c>
      <c r="B12" s="2" t="s">
        <v>136</v>
      </c>
      <c r="C12" s="2" t="s">
        <v>11</v>
      </c>
      <c r="D12" s="2">
        <v>4012</v>
      </c>
      <c r="E12" s="2" t="s">
        <v>137</v>
      </c>
      <c r="F12" s="2" t="s">
        <v>138</v>
      </c>
      <c r="G12" s="2" t="s">
        <v>62</v>
      </c>
      <c r="H12" s="2">
        <v>13</v>
      </c>
      <c r="I12" s="2" t="s">
        <v>71</v>
      </c>
      <c r="J12" s="2">
        <v>100</v>
      </c>
      <c r="K12" s="2" t="s">
        <v>113</v>
      </c>
      <c r="L12" s="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58DF-F1C5-4EAF-909B-C08E903C4C78}">
  <dimension ref="A1:L17"/>
  <sheetViews>
    <sheetView topLeftCell="D1" workbookViewId="0">
      <selection activeCell="A2" sqref="A2:M17"/>
    </sheetView>
  </sheetViews>
  <sheetFormatPr defaultRowHeight="14.25" x14ac:dyDescent="0.45"/>
  <cols>
    <col min="1" max="1" width="19.3984375" bestFit="1" customWidth="1"/>
    <col min="2" max="2" width="31.8632812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8" max="8" width="7.19921875" bestFit="1" customWidth="1"/>
    <col min="9" max="9" width="16.86328125" bestFit="1" customWidth="1"/>
    <col min="10" max="10" width="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97</v>
      </c>
      <c r="F2" s="2" t="s">
        <v>90</v>
      </c>
      <c r="G2" s="2" t="s">
        <v>64</v>
      </c>
      <c r="H2" s="2">
        <v>6</v>
      </c>
      <c r="I2" s="2" t="s">
        <v>71</v>
      </c>
      <c r="J2" s="2">
        <v>12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98</v>
      </c>
      <c r="F3" s="2" t="s">
        <v>86</v>
      </c>
      <c r="G3" s="2" t="s">
        <v>64</v>
      </c>
      <c r="H3" s="2">
        <v>3</v>
      </c>
      <c r="I3" s="2" t="s">
        <v>71</v>
      </c>
      <c r="J3" s="2">
        <v>12</v>
      </c>
      <c r="K3" s="2" t="s">
        <v>112</v>
      </c>
      <c r="L3" s="2" t="s">
        <v>166</v>
      </c>
    </row>
    <row r="4" spans="1:12" s="5" customFormat="1" x14ac:dyDescent="0.45">
      <c r="A4" s="5" t="s">
        <v>9</v>
      </c>
      <c r="B4" s="5" t="s">
        <v>81</v>
      </c>
      <c r="C4" s="5" t="s">
        <v>11</v>
      </c>
      <c r="D4" s="5">
        <v>7601</v>
      </c>
      <c r="E4" s="5" t="s">
        <v>99</v>
      </c>
      <c r="F4" s="5" t="s">
        <v>83</v>
      </c>
      <c r="G4" s="5" t="s">
        <v>64</v>
      </c>
      <c r="H4" s="5">
        <v>12</v>
      </c>
      <c r="I4" s="5" t="s">
        <v>71</v>
      </c>
      <c r="J4" s="5">
        <v>12</v>
      </c>
      <c r="K4" s="5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100</v>
      </c>
      <c r="F5" s="2" t="s">
        <v>77</v>
      </c>
      <c r="G5" s="2" t="s">
        <v>64</v>
      </c>
      <c r="H5" s="2">
        <v>8</v>
      </c>
      <c r="I5" s="2" t="s">
        <v>71</v>
      </c>
      <c r="J5" s="2">
        <v>12</v>
      </c>
      <c r="K5" s="2" t="s">
        <v>112</v>
      </c>
      <c r="L5" s="2" t="s">
        <v>166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140</v>
      </c>
      <c r="F6" s="4" t="s">
        <v>42</v>
      </c>
      <c r="G6" s="4" t="s">
        <v>64</v>
      </c>
      <c r="H6" s="4">
        <v>16</v>
      </c>
      <c r="I6" s="4" t="s">
        <v>71</v>
      </c>
      <c r="J6" s="4">
        <v>12</v>
      </c>
      <c r="K6" s="4" t="s">
        <v>112</v>
      </c>
      <c r="L6" s="2" t="s">
        <v>166</v>
      </c>
    </row>
    <row r="7" spans="1:12" s="4" customFormat="1" x14ac:dyDescent="0.45">
      <c r="A7" s="4" t="s">
        <v>9</v>
      </c>
      <c r="B7" s="4" t="s">
        <v>87</v>
      </c>
      <c r="C7" s="4" t="s">
        <v>11</v>
      </c>
      <c r="D7" s="4">
        <v>7602</v>
      </c>
      <c r="E7" s="4" t="s">
        <v>101</v>
      </c>
      <c r="F7" s="4" t="s">
        <v>91</v>
      </c>
      <c r="G7" s="4" t="s">
        <v>64</v>
      </c>
      <c r="H7" s="4">
        <v>4</v>
      </c>
      <c r="I7" s="4" t="s">
        <v>71</v>
      </c>
      <c r="J7" s="4">
        <v>12</v>
      </c>
      <c r="K7" s="4" t="s">
        <v>112</v>
      </c>
      <c r="L7" s="2" t="s">
        <v>166</v>
      </c>
    </row>
    <row r="8" spans="1:12" s="4" customFormat="1" x14ac:dyDescent="0.45">
      <c r="A8" s="4" t="s">
        <v>9</v>
      </c>
      <c r="B8" s="4" t="s">
        <v>141</v>
      </c>
      <c r="C8" s="4" t="s">
        <v>11</v>
      </c>
      <c r="D8" s="4">
        <v>7603</v>
      </c>
      <c r="E8" s="4" t="s">
        <v>142</v>
      </c>
      <c r="F8" s="4" t="s">
        <v>143</v>
      </c>
      <c r="G8" s="4" t="s">
        <v>64</v>
      </c>
      <c r="H8" s="4">
        <v>4</v>
      </c>
      <c r="I8" s="4" t="s">
        <v>71</v>
      </c>
      <c r="J8" s="4">
        <v>12</v>
      </c>
      <c r="K8" s="4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46</v>
      </c>
      <c r="C9" s="2" t="s">
        <v>11</v>
      </c>
      <c r="D9" s="2">
        <v>7500</v>
      </c>
      <c r="E9" s="2" t="s">
        <v>102</v>
      </c>
      <c r="F9" s="2" t="s">
        <v>48</v>
      </c>
      <c r="G9" s="2" t="s">
        <v>64</v>
      </c>
      <c r="H9" s="2">
        <v>7</v>
      </c>
      <c r="I9" s="2" t="s">
        <v>71</v>
      </c>
      <c r="J9" s="2">
        <v>34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49</v>
      </c>
      <c r="C10" s="2" t="s">
        <v>11</v>
      </c>
      <c r="D10" s="2">
        <v>7600</v>
      </c>
      <c r="E10" s="2" t="s">
        <v>103</v>
      </c>
      <c r="F10" s="2" t="s">
        <v>51</v>
      </c>
      <c r="G10" s="2" t="s">
        <v>64</v>
      </c>
      <c r="H10" s="2">
        <v>14</v>
      </c>
      <c r="I10" s="2" t="s">
        <v>71</v>
      </c>
      <c r="J10" s="2">
        <v>34</v>
      </c>
      <c r="K10" s="2" t="s">
        <v>112</v>
      </c>
      <c r="L10" s="2" t="s">
        <v>166</v>
      </c>
    </row>
    <row r="11" spans="1:12" s="4" customFormat="1" x14ac:dyDescent="0.45">
      <c r="A11" s="4" t="s">
        <v>9</v>
      </c>
      <c r="B11" s="4" t="s">
        <v>126</v>
      </c>
      <c r="C11" s="4" t="s">
        <v>11</v>
      </c>
      <c r="D11" s="4">
        <v>7604</v>
      </c>
      <c r="E11" s="4" t="s">
        <v>127</v>
      </c>
      <c r="F11" s="4" t="s">
        <v>125</v>
      </c>
      <c r="G11" s="4" t="s">
        <v>64</v>
      </c>
      <c r="H11" s="4">
        <v>4</v>
      </c>
      <c r="I11" s="4" t="s">
        <v>71</v>
      </c>
      <c r="J11" s="4">
        <v>70</v>
      </c>
      <c r="K11" s="4" t="s">
        <v>112</v>
      </c>
      <c r="L11" s="2" t="s">
        <v>166</v>
      </c>
    </row>
    <row r="12" spans="1:12" s="2" customFormat="1" x14ac:dyDescent="0.45">
      <c r="A12" s="2" t="s">
        <v>9</v>
      </c>
      <c r="B12" s="2" t="s">
        <v>92</v>
      </c>
      <c r="C12" s="2" t="s">
        <v>11</v>
      </c>
      <c r="D12" s="2">
        <v>4200</v>
      </c>
      <c r="E12" s="2" t="s">
        <v>104</v>
      </c>
      <c r="F12" s="2" t="s">
        <v>93</v>
      </c>
      <c r="G12" s="2" t="s">
        <v>64</v>
      </c>
      <c r="H12" s="2">
        <v>5</v>
      </c>
      <c r="I12" s="2" t="s">
        <v>71</v>
      </c>
      <c r="J12" s="3">
        <v>70</v>
      </c>
      <c r="K12" s="2" t="s">
        <v>113</v>
      </c>
      <c r="L12" s="2" t="s">
        <v>166</v>
      </c>
    </row>
    <row r="13" spans="1:12" s="2" customFormat="1" x14ac:dyDescent="0.45">
      <c r="A13" s="2" t="s">
        <v>9</v>
      </c>
      <c r="B13" s="2" t="s">
        <v>94</v>
      </c>
      <c r="C13" s="2" t="s">
        <v>11</v>
      </c>
      <c r="D13" s="2">
        <v>4400</v>
      </c>
      <c r="E13" s="2" t="s">
        <v>105</v>
      </c>
      <c r="F13" s="2" t="s">
        <v>95</v>
      </c>
      <c r="G13" s="2" t="s">
        <v>64</v>
      </c>
      <c r="H13" s="2">
        <v>13</v>
      </c>
      <c r="I13" s="2" t="s">
        <v>71</v>
      </c>
      <c r="J13" s="3">
        <v>70</v>
      </c>
      <c r="K13" s="2" t="s">
        <v>113</v>
      </c>
      <c r="L13" s="2" t="s">
        <v>166</v>
      </c>
    </row>
    <row r="14" spans="1:12" s="2" customFormat="1" x14ac:dyDescent="0.45">
      <c r="A14" s="2" t="s">
        <v>9</v>
      </c>
      <c r="B14" s="2" t="s">
        <v>130</v>
      </c>
      <c r="C14" s="2" t="s">
        <v>11</v>
      </c>
      <c r="D14" s="2">
        <v>4000</v>
      </c>
      <c r="E14" s="2" t="s">
        <v>144</v>
      </c>
      <c r="F14" s="2" t="s">
        <v>132</v>
      </c>
      <c r="G14" s="2" t="s">
        <v>64</v>
      </c>
      <c r="H14" s="2">
        <v>1</v>
      </c>
      <c r="I14" s="2" t="s">
        <v>71</v>
      </c>
      <c r="J14" s="2">
        <v>100</v>
      </c>
      <c r="K14" s="2" t="s">
        <v>113</v>
      </c>
      <c r="L14" s="2" t="s">
        <v>166</v>
      </c>
    </row>
    <row r="15" spans="1:12" s="4" customFormat="1" x14ac:dyDescent="0.45">
      <c r="A15" s="4" t="s">
        <v>9</v>
      </c>
      <c r="B15" s="4" t="s">
        <v>145</v>
      </c>
      <c r="C15" s="4" t="s">
        <v>11</v>
      </c>
      <c r="D15" s="4">
        <v>4900</v>
      </c>
      <c r="E15" s="4" t="s">
        <v>146</v>
      </c>
      <c r="F15" s="4" t="s">
        <v>96</v>
      </c>
      <c r="G15" s="4" t="s">
        <v>64</v>
      </c>
      <c r="H15" s="4">
        <v>2</v>
      </c>
      <c r="I15" s="4" t="s">
        <v>71</v>
      </c>
      <c r="J15" s="4">
        <v>100</v>
      </c>
      <c r="K15" s="4" t="s">
        <v>113</v>
      </c>
      <c r="L15" s="2" t="s">
        <v>166</v>
      </c>
    </row>
    <row r="16" spans="1:12" s="4" customFormat="1" x14ac:dyDescent="0.45">
      <c r="A16" s="4" t="s">
        <v>9</v>
      </c>
      <c r="B16" s="4" t="s">
        <v>136</v>
      </c>
      <c r="C16" s="4" t="s">
        <v>11</v>
      </c>
      <c r="D16" s="4">
        <v>4012</v>
      </c>
      <c r="E16" s="4" t="s">
        <v>137</v>
      </c>
      <c r="F16" s="4" t="s">
        <v>138</v>
      </c>
      <c r="G16" s="4" t="s">
        <v>64</v>
      </c>
      <c r="H16" s="4">
        <v>13</v>
      </c>
      <c r="I16" s="4" t="s">
        <v>71</v>
      </c>
      <c r="J16" s="4">
        <v>100</v>
      </c>
      <c r="K16" s="4" t="s">
        <v>113</v>
      </c>
      <c r="L16" s="2" t="s">
        <v>166</v>
      </c>
    </row>
    <row r="17" spans="1:12" s="4" customFormat="1" x14ac:dyDescent="0.45">
      <c r="A17" s="4" t="s">
        <v>9</v>
      </c>
      <c r="B17" s="4" t="s">
        <v>133</v>
      </c>
      <c r="C17" s="4" t="s">
        <v>11</v>
      </c>
      <c r="D17" s="4">
        <v>4011</v>
      </c>
      <c r="E17" s="4" t="s">
        <v>134</v>
      </c>
      <c r="F17" s="4" t="s">
        <v>135</v>
      </c>
      <c r="G17" s="4" t="s">
        <v>64</v>
      </c>
      <c r="H17" s="4">
        <v>5</v>
      </c>
      <c r="I17" s="4" t="s">
        <v>71</v>
      </c>
      <c r="J17" s="4">
        <v>100</v>
      </c>
      <c r="K17" s="4" t="s">
        <v>113</v>
      </c>
      <c r="L17" s="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EDCD-AE2E-41B4-89EB-93AFAA7E323A}">
  <dimension ref="A1:L9"/>
  <sheetViews>
    <sheetView topLeftCell="C1" workbookViewId="0">
      <selection activeCell="A2" sqref="A2:L9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9.59765625" bestFit="1" customWidth="1"/>
    <col min="6" max="6" width="26.9296875" bestFit="1" customWidth="1"/>
    <col min="7" max="7" width="16.332031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106</v>
      </c>
      <c r="F2" s="2" t="s">
        <v>90</v>
      </c>
      <c r="G2" s="2" t="s">
        <v>66</v>
      </c>
      <c r="H2" s="2">
        <v>6</v>
      </c>
      <c r="I2" s="2" t="s">
        <v>71</v>
      </c>
      <c r="J2" s="3">
        <v>20</v>
      </c>
      <c r="K2" s="2" t="s">
        <v>112</v>
      </c>
      <c r="L2" s="2" t="s">
        <v>167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107</v>
      </c>
      <c r="F3" s="2" t="s">
        <v>86</v>
      </c>
      <c r="G3" s="2" t="s">
        <v>66</v>
      </c>
      <c r="H3" s="2">
        <v>3</v>
      </c>
      <c r="I3" s="2" t="s">
        <v>71</v>
      </c>
      <c r="J3" s="3">
        <v>20</v>
      </c>
      <c r="K3" s="2" t="s">
        <v>112</v>
      </c>
      <c r="L3" s="2" t="s">
        <v>167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108</v>
      </c>
      <c r="F4" s="2" t="s">
        <v>83</v>
      </c>
      <c r="G4" s="2" t="s">
        <v>66</v>
      </c>
      <c r="H4" s="2">
        <v>12</v>
      </c>
      <c r="I4" s="2" t="s">
        <v>71</v>
      </c>
      <c r="J4" s="3">
        <v>20</v>
      </c>
      <c r="K4" s="2" t="s">
        <v>112</v>
      </c>
      <c r="L4" s="2" t="s">
        <v>167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109</v>
      </c>
      <c r="F5" s="2" t="s">
        <v>77</v>
      </c>
      <c r="G5" s="2" t="s">
        <v>66</v>
      </c>
      <c r="H5" s="2">
        <v>8</v>
      </c>
      <c r="I5" s="2" t="s">
        <v>71</v>
      </c>
      <c r="J5" s="3">
        <v>20</v>
      </c>
      <c r="K5" s="2" t="s">
        <v>112</v>
      </c>
      <c r="L5" s="2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150</v>
      </c>
      <c r="F6" s="4" t="s">
        <v>42</v>
      </c>
      <c r="G6" s="4" t="s">
        <v>66</v>
      </c>
      <c r="H6" s="4">
        <v>16</v>
      </c>
      <c r="I6" s="4" t="s">
        <v>71</v>
      </c>
      <c r="J6" s="3">
        <v>20</v>
      </c>
      <c r="K6" s="4" t="s">
        <v>112</v>
      </c>
      <c r="L6" s="2" t="s">
        <v>167</v>
      </c>
    </row>
    <row r="7" spans="1:12" s="2" customFormat="1" x14ac:dyDescent="0.45">
      <c r="A7" s="2" t="s">
        <v>9</v>
      </c>
      <c r="B7" s="2" t="s">
        <v>46</v>
      </c>
      <c r="C7" s="2" t="s">
        <v>11</v>
      </c>
      <c r="D7" s="2">
        <v>7500</v>
      </c>
      <c r="E7" s="2" t="s">
        <v>110</v>
      </c>
      <c r="F7" s="2" t="s">
        <v>48</v>
      </c>
      <c r="G7" s="2" t="s">
        <v>66</v>
      </c>
      <c r="H7" s="2">
        <v>7</v>
      </c>
      <c r="I7" s="2" t="s">
        <v>71</v>
      </c>
      <c r="J7" s="3">
        <v>20</v>
      </c>
      <c r="K7" s="2" t="s">
        <v>112</v>
      </c>
      <c r="L7" s="2" t="s">
        <v>167</v>
      </c>
    </row>
    <row r="8" spans="1:12" s="2" customFormat="1" x14ac:dyDescent="0.45">
      <c r="A8" s="2" t="s">
        <v>9</v>
      </c>
      <c r="B8" s="2" t="s">
        <v>49</v>
      </c>
      <c r="C8" s="2" t="s">
        <v>11</v>
      </c>
      <c r="D8" s="2">
        <v>7600</v>
      </c>
      <c r="E8" s="2" t="s">
        <v>111</v>
      </c>
      <c r="F8" s="2" t="s">
        <v>51</v>
      </c>
      <c r="G8" s="2" t="s">
        <v>66</v>
      </c>
      <c r="H8" s="2">
        <v>14</v>
      </c>
      <c r="I8" s="2" t="s">
        <v>71</v>
      </c>
      <c r="J8" s="3">
        <v>20</v>
      </c>
      <c r="K8" s="2" t="s">
        <v>112</v>
      </c>
      <c r="L8" s="2" t="s">
        <v>167</v>
      </c>
    </row>
    <row r="9" spans="1:12" s="4" customFormat="1" x14ac:dyDescent="0.45">
      <c r="A9" s="4" t="s">
        <v>9</v>
      </c>
      <c r="B9" s="4" t="s">
        <v>147</v>
      </c>
      <c r="C9" s="4" t="s">
        <v>11</v>
      </c>
      <c r="D9" s="4">
        <v>4012</v>
      </c>
      <c r="E9" s="4" t="s">
        <v>148</v>
      </c>
      <c r="F9" s="4" t="s">
        <v>149</v>
      </c>
      <c r="G9" s="4" t="s">
        <v>66</v>
      </c>
      <c r="H9" s="4">
        <v>1</v>
      </c>
      <c r="I9" s="4" t="s">
        <v>71</v>
      </c>
      <c r="J9" s="4">
        <v>20</v>
      </c>
      <c r="K9" s="4" t="s">
        <v>113</v>
      </c>
      <c r="L9" s="2" t="s">
        <v>167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A28E-7420-48C2-B982-A486CB854D8B}">
  <dimension ref="A1:L15"/>
  <sheetViews>
    <sheetView workbookViewId="0">
      <selection activeCell="A2" sqref="A2:XFD15"/>
    </sheetView>
  </sheetViews>
  <sheetFormatPr defaultRowHeight="14.25" x14ac:dyDescent="0.45"/>
  <cols>
    <col min="1" max="1" width="19.3984375" bestFit="1" customWidth="1"/>
    <col min="2" max="2" width="29.59765625" bestFit="1" customWidth="1"/>
    <col min="3" max="3" width="13.73046875" bestFit="1" customWidth="1"/>
    <col min="5" max="5" width="45" bestFit="1" customWidth="1"/>
    <col min="6" max="6" width="34.19921875" bestFit="1" customWidth="1"/>
    <col min="7" max="7" width="19.664062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152</v>
      </c>
      <c r="K1" t="s">
        <v>139</v>
      </c>
      <c r="L1" t="s">
        <v>165</v>
      </c>
    </row>
    <row r="2" spans="1:12" s="4" customFormat="1" x14ac:dyDescent="0.45">
      <c r="A2" s="4" t="s">
        <v>9</v>
      </c>
      <c r="B2" s="4" t="s">
        <v>88</v>
      </c>
      <c r="C2" s="4" t="s">
        <v>11</v>
      </c>
      <c r="D2" s="4">
        <v>7300</v>
      </c>
      <c r="E2" s="4" t="s">
        <v>118</v>
      </c>
      <c r="F2" s="4" t="s">
        <v>90</v>
      </c>
      <c r="G2" s="4" t="s">
        <v>68</v>
      </c>
      <c r="H2" s="4">
        <v>6</v>
      </c>
      <c r="I2" s="4" t="s">
        <v>71</v>
      </c>
      <c r="J2" s="4">
        <v>45</v>
      </c>
      <c r="K2" s="4" t="s">
        <v>112</v>
      </c>
      <c r="L2" s="4" t="s">
        <v>167</v>
      </c>
    </row>
    <row r="3" spans="1:12" s="4" customFormat="1" x14ac:dyDescent="0.45">
      <c r="A3" s="4" t="s">
        <v>9</v>
      </c>
      <c r="B3" s="4" t="s">
        <v>84</v>
      </c>
      <c r="C3" s="4" t="s">
        <v>11</v>
      </c>
      <c r="D3" s="4">
        <v>5000</v>
      </c>
      <c r="E3" s="4" t="s">
        <v>119</v>
      </c>
      <c r="F3" s="4" t="s">
        <v>86</v>
      </c>
      <c r="G3" s="4" t="s">
        <v>68</v>
      </c>
      <c r="H3" s="4">
        <v>3</v>
      </c>
      <c r="I3" s="4" t="s">
        <v>71</v>
      </c>
      <c r="J3" s="4">
        <v>45</v>
      </c>
      <c r="K3" s="4" t="s">
        <v>112</v>
      </c>
      <c r="L3" s="4" t="s">
        <v>167</v>
      </c>
    </row>
    <row r="4" spans="1:12" s="4" customFormat="1" x14ac:dyDescent="0.45">
      <c r="A4" s="4" t="s">
        <v>9</v>
      </c>
      <c r="B4" s="4" t="s">
        <v>81</v>
      </c>
      <c r="C4" s="4" t="s">
        <v>11</v>
      </c>
      <c r="D4" s="4">
        <v>7601</v>
      </c>
      <c r="E4" s="4" t="s">
        <v>120</v>
      </c>
      <c r="F4" s="4" t="s">
        <v>83</v>
      </c>
      <c r="G4" s="4" t="s">
        <v>68</v>
      </c>
      <c r="H4" s="4">
        <v>12</v>
      </c>
      <c r="I4" s="4" t="s">
        <v>71</v>
      </c>
      <c r="J4" s="4">
        <v>45</v>
      </c>
      <c r="K4" s="4" t="s">
        <v>112</v>
      </c>
      <c r="L4" s="4" t="s">
        <v>167</v>
      </c>
    </row>
    <row r="5" spans="1:12" s="4" customFormat="1" x14ac:dyDescent="0.45">
      <c r="A5" s="4" t="s">
        <v>9</v>
      </c>
      <c r="B5" s="4" t="s">
        <v>76</v>
      </c>
      <c r="C5" s="4" t="s">
        <v>11</v>
      </c>
      <c r="D5" s="4">
        <v>7800</v>
      </c>
      <c r="E5" s="4" t="s">
        <v>121</v>
      </c>
      <c r="F5" s="4" t="s">
        <v>77</v>
      </c>
      <c r="G5" s="4" t="s">
        <v>68</v>
      </c>
      <c r="H5" s="4">
        <v>8</v>
      </c>
      <c r="I5" s="4" t="s">
        <v>71</v>
      </c>
      <c r="J5" s="4">
        <v>45</v>
      </c>
      <c r="K5" s="4" t="s">
        <v>112</v>
      </c>
      <c r="L5" s="4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122</v>
      </c>
      <c r="F6" s="4" t="s">
        <v>42</v>
      </c>
      <c r="G6" s="4" t="s">
        <v>68</v>
      </c>
      <c r="H6" s="4">
        <v>16</v>
      </c>
      <c r="I6" s="4" t="s">
        <v>71</v>
      </c>
      <c r="J6" s="4">
        <v>45</v>
      </c>
      <c r="K6" s="4" t="s">
        <v>112</v>
      </c>
      <c r="L6" s="4" t="s">
        <v>167</v>
      </c>
    </row>
    <row r="7" spans="1:12" s="4" customFormat="1" x14ac:dyDescent="0.45">
      <c r="A7" s="4" t="s">
        <v>9</v>
      </c>
      <c r="B7" s="4" t="s">
        <v>46</v>
      </c>
      <c r="C7" s="4" t="s">
        <v>11</v>
      </c>
      <c r="D7" s="4">
        <v>7500</v>
      </c>
      <c r="E7" s="4" t="s">
        <v>123</v>
      </c>
      <c r="F7" s="4" t="s">
        <v>48</v>
      </c>
      <c r="G7" s="4" t="s">
        <v>68</v>
      </c>
      <c r="H7" s="4">
        <v>7</v>
      </c>
      <c r="I7" s="4" t="s">
        <v>71</v>
      </c>
      <c r="J7" s="4">
        <v>45</v>
      </c>
      <c r="K7" s="4" t="s">
        <v>112</v>
      </c>
      <c r="L7" s="4" t="s">
        <v>167</v>
      </c>
    </row>
    <row r="8" spans="1:12" s="4" customFormat="1" x14ac:dyDescent="0.45">
      <c r="A8" s="4" t="s">
        <v>9</v>
      </c>
      <c r="B8" s="4" t="s">
        <v>49</v>
      </c>
      <c r="C8" s="4" t="s">
        <v>11</v>
      </c>
      <c r="D8" s="4">
        <v>7600</v>
      </c>
      <c r="E8" s="4" t="s">
        <v>124</v>
      </c>
      <c r="F8" s="4" t="s">
        <v>51</v>
      </c>
      <c r="G8" s="4" t="s">
        <v>68</v>
      </c>
      <c r="H8" s="4">
        <v>14</v>
      </c>
      <c r="I8" s="4" t="s">
        <v>71</v>
      </c>
      <c r="J8" s="4">
        <v>45</v>
      </c>
      <c r="K8" s="4" t="s">
        <v>112</v>
      </c>
      <c r="L8" s="4" t="s">
        <v>167</v>
      </c>
    </row>
    <row r="9" spans="1:12" s="4" customFormat="1" x14ac:dyDescent="0.45">
      <c r="A9" s="4" t="s">
        <v>9</v>
      </c>
      <c r="B9" s="4" t="s">
        <v>157</v>
      </c>
      <c r="C9" s="4" t="s">
        <v>11</v>
      </c>
      <c r="D9" s="4">
        <v>4012</v>
      </c>
      <c r="E9" s="4" t="s">
        <v>156</v>
      </c>
      <c r="F9" s="4" t="s">
        <v>155</v>
      </c>
      <c r="G9" s="4" t="s">
        <v>68</v>
      </c>
      <c r="H9" s="4">
        <v>1</v>
      </c>
      <c r="I9" s="4" t="s">
        <v>71</v>
      </c>
      <c r="J9" s="4">
        <v>45</v>
      </c>
      <c r="K9" s="4" t="s">
        <v>113</v>
      </c>
      <c r="L9" s="4" t="s">
        <v>167</v>
      </c>
    </row>
    <row r="10" spans="1:12" s="4" customFormat="1" x14ac:dyDescent="0.45">
      <c r="A10" s="4" t="s">
        <v>9</v>
      </c>
      <c r="B10" s="4" t="s">
        <v>87</v>
      </c>
      <c r="C10" s="4" t="s">
        <v>11</v>
      </c>
      <c r="D10" s="4">
        <v>7602</v>
      </c>
      <c r="E10" s="4" t="s">
        <v>151</v>
      </c>
      <c r="F10" s="4" t="s">
        <v>91</v>
      </c>
      <c r="G10" s="4" t="s">
        <v>68</v>
      </c>
      <c r="H10" s="4">
        <v>4</v>
      </c>
      <c r="I10" s="4" t="s">
        <v>71</v>
      </c>
      <c r="J10" s="4">
        <v>12</v>
      </c>
      <c r="K10" s="4" t="s">
        <v>112</v>
      </c>
      <c r="L10" s="4" t="s">
        <v>167</v>
      </c>
    </row>
    <row r="11" spans="1:12" s="4" customFormat="1" x14ac:dyDescent="0.45">
      <c r="A11" s="4" t="s">
        <v>9</v>
      </c>
      <c r="B11" s="4" t="s">
        <v>153</v>
      </c>
      <c r="C11" s="4" t="s">
        <v>11</v>
      </c>
      <c r="D11" s="4">
        <v>7603</v>
      </c>
      <c r="E11" s="4" t="s">
        <v>154</v>
      </c>
      <c r="F11" s="4" t="s">
        <v>143</v>
      </c>
      <c r="G11" s="4" t="s">
        <v>68</v>
      </c>
      <c r="H11" s="4">
        <v>4</v>
      </c>
      <c r="I11" s="4" t="s">
        <v>71</v>
      </c>
      <c r="J11" s="4">
        <v>12</v>
      </c>
      <c r="K11" s="4" t="s">
        <v>112</v>
      </c>
      <c r="L11" s="4" t="s">
        <v>167</v>
      </c>
    </row>
    <row r="12" spans="1:12" s="4" customFormat="1" x14ac:dyDescent="0.45">
      <c r="A12" s="4" t="s">
        <v>9</v>
      </c>
      <c r="B12" s="4" t="s">
        <v>75</v>
      </c>
      <c r="C12" s="4" t="s">
        <v>11</v>
      </c>
      <c r="D12" s="4">
        <v>4900</v>
      </c>
      <c r="E12" s="4" t="s">
        <v>158</v>
      </c>
      <c r="F12" s="4" t="s">
        <v>96</v>
      </c>
      <c r="G12" s="4" t="s">
        <v>68</v>
      </c>
      <c r="H12" s="4">
        <v>2</v>
      </c>
      <c r="I12" s="4" t="s">
        <v>71</v>
      </c>
      <c r="J12" s="4">
        <v>100</v>
      </c>
      <c r="K12" s="4" t="s">
        <v>113</v>
      </c>
      <c r="L12" s="4" t="s">
        <v>167</v>
      </c>
    </row>
    <row r="13" spans="1:12" s="2" customFormat="1" x14ac:dyDescent="0.45">
      <c r="A13" s="2" t="s">
        <v>9</v>
      </c>
      <c r="B13" s="2" t="s">
        <v>92</v>
      </c>
      <c r="C13" s="2" t="s">
        <v>11</v>
      </c>
      <c r="D13" s="2">
        <v>4200</v>
      </c>
      <c r="E13" s="2" t="s">
        <v>104</v>
      </c>
      <c r="F13" s="2" t="s">
        <v>93</v>
      </c>
      <c r="G13" s="4" t="s">
        <v>68</v>
      </c>
      <c r="H13" s="2">
        <v>5</v>
      </c>
      <c r="I13" s="2" t="s">
        <v>71</v>
      </c>
      <c r="J13" s="4">
        <v>100</v>
      </c>
      <c r="K13" s="2" t="s">
        <v>113</v>
      </c>
      <c r="L13" s="4" t="s">
        <v>167</v>
      </c>
    </row>
    <row r="14" spans="1:12" s="2" customFormat="1" x14ac:dyDescent="0.45">
      <c r="A14" s="2" t="s">
        <v>9</v>
      </c>
      <c r="B14" s="2" t="s">
        <v>159</v>
      </c>
      <c r="C14" s="2" t="s">
        <v>11</v>
      </c>
      <c r="D14" s="2">
        <v>4011</v>
      </c>
      <c r="E14" s="2" t="s">
        <v>160</v>
      </c>
      <c r="F14" s="2" t="s">
        <v>161</v>
      </c>
      <c r="G14" s="4" t="s">
        <v>68</v>
      </c>
      <c r="H14" s="2">
        <v>5</v>
      </c>
      <c r="I14" s="2" t="s">
        <v>71</v>
      </c>
      <c r="J14" s="2">
        <v>100</v>
      </c>
      <c r="K14" s="2" t="s">
        <v>113</v>
      </c>
      <c r="L14" s="4" t="s">
        <v>167</v>
      </c>
    </row>
    <row r="15" spans="1:12" s="2" customFormat="1" x14ac:dyDescent="0.45">
      <c r="A15" s="2" t="s">
        <v>9</v>
      </c>
      <c r="B15" s="2" t="s">
        <v>162</v>
      </c>
      <c r="C15" s="2" t="s">
        <v>11</v>
      </c>
      <c r="D15" s="2">
        <v>4013</v>
      </c>
      <c r="E15" s="2" t="s">
        <v>163</v>
      </c>
      <c r="F15" s="2" t="s">
        <v>164</v>
      </c>
      <c r="G15" s="4" t="s">
        <v>68</v>
      </c>
      <c r="H15" s="2">
        <v>5</v>
      </c>
      <c r="I15" s="2" t="s">
        <v>71</v>
      </c>
      <c r="J15" s="2">
        <v>100</v>
      </c>
      <c r="K15" s="2" t="s">
        <v>113</v>
      </c>
      <c r="L15" s="4" t="s">
        <v>167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12E9-E207-4E5C-A331-7E0862A7489A}">
  <dimension ref="A1:C6"/>
  <sheetViews>
    <sheetView workbookViewId="0">
      <selection activeCell="B6" sqref="B6"/>
    </sheetView>
  </sheetViews>
  <sheetFormatPr defaultRowHeight="14.25" x14ac:dyDescent="0.45"/>
  <cols>
    <col min="2" max="2" width="19.6640625" bestFit="1" customWidth="1"/>
    <col min="3" max="3" width="61" bestFit="1" customWidth="1"/>
  </cols>
  <sheetData>
    <row r="1" spans="1:3" x14ac:dyDescent="0.45">
      <c r="A1" t="s">
        <v>0</v>
      </c>
      <c r="B1" t="s">
        <v>58</v>
      </c>
      <c r="C1" t="s">
        <v>59</v>
      </c>
    </row>
    <row r="2" spans="1:3" x14ac:dyDescent="0.45">
      <c r="A2">
        <v>1</v>
      </c>
      <c r="B2" t="s">
        <v>60</v>
      </c>
      <c r="C2" t="s">
        <v>61</v>
      </c>
    </row>
    <row r="3" spans="1:3" x14ac:dyDescent="0.45">
      <c r="A3">
        <v>2</v>
      </c>
      <c r="B3" t="s">
        <v>62</v>
      </c>
      <c r="C3" t="s">
        <v>63</v>
      </c>
    </row>
    <row r="4" spans="1:3" x14ac:dyDescent="0.45">
      <c r="A4">
        <v>3</v>
      </c>
      <c r="B4" t="s">
        <v>64</v>
      </c>
      <c r="C4" t="s">
        <v>65</v>
      </c>
    </row>
    <row r="5" spans="1:3" x14ac:dyDescent="0.45">
      <c r="A5">
        <v>4</v>
      </c>
      <c r="B5" t="s">
        <v>66</v>
      </c>
      <c r="C5" t="s">
        <v>67</v>
      </c>
    </row>
    <row r="6" spans="1:3" x14ac:dyDescent="0.45">
      <c r="A6">
        <v>5</v>
      </c>
      <c r="B6" t="s">
        <v>68</v>
      </c>
      <c r="C6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563E-429B-47B9-9FDB-9B0FE72520E9}">
  <dimension ref="A1:A7"/>
  <sheetViews>
    <sheetView workbookViewId="0">
      <selection activeCell="A8" sqref="A8"/>
    </sheetView>
  </sheetViews>
  <sheetFormatPr defaultRowHeight="14.25" x14ac:dyDescent="0.45"/>
  <cols>
    <col min="1" max="1" width="81.796875" customWidth="1"/>
  </cols>
  <sheetData>
    <row r="1" spans="1:1" ht="50.25" x14ac:dyDescent="0.45">
      <c r="A1" s="1" t="s">
        <v>73</v>
      </c>
    </row>
    <row r="7" spans="1:1" x14ac:dyDescent="0.45">
      <c r="A7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UKSelfEmployed_FULL</vt:lpstr>
      <vt:lpstr>Detailed Summary</vt:lpstr>
      <vt:lpstr>2026-27 Digital Records</vt:lpstr>
      <vt:lpstr>UKFHLProperty</vt:lpstr>
      <vt:lpstr>UKNonFHLProperty</vt:lpstr>
      <vt:lpstr>ForeignFHLProperty</vt:lpstr>
      <vt:lpstr>ForeignNonFHLProperty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2026-07-25T23:05:08Z</dcterms:modified>
</cp:coreProperties>
</file>